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60" yWindow="900" windowWidth="15450" windowHeight="9180" activeTab="0"/>
  </bookViews>
  <sheets>
    <sheet name="1" sheetId="1" r:id="rId1"/>
  </sheets>
  <definedNames>
    <definedName name="Z_0502CD01_848F_4655_961C_40E0CBD345A9_.wvu.FilterData" localSheetId="0" hidden="1">'1'!$A$11:$U$54</definedName>
    <definedName name="Z_0502CD01_848F_4655_961C_40E0CBD345A9_.wvu.PrintArea" localSheetId="0" hidden="1">'1'!$A$1:$AM$65</definedName>
    <definedName name="Z_0502CD01_848F_4655_961C_40E0CBD345A9_.wvu.PrintTitles" localSheetId="0" hidden="1">'1'!$4:$13</definedName>
    <definedName name="Z_0BB57752_8982_42DE_903A_85B0D749EAC1_.wvu.PrintArea" localSheetId="0" hidden="1">'1'!$A$1:$AM$63</definedName>
    <definedName name="Z_0BB57752_8982_42DE_903A_85B0D749EAC1_.wvu.PrintTitles" localSheetId="0" hidden="1">'1'!$11:$13</definedName>
    <definedName name="_xlnm.Print_Titles" localSheetId="0">'1'!$4:$13</definedName>
    <definedName name="_xlnm.Print_Area" localSheetId="0">'1'!$A$1:$AM$67</definedName>
  </definedNames>
  <calcPr fullCalcOnLoad="1"/>
</workbook>
</file>

<file path=xl/sharedStrings.xml><?xml version="1.0" encoding="utf-8"?>
<sst xmlns="http://schemas.openxmlformats.org/spreadsheetml/2006/main" count="64" uniqueCount="51">
  <si>
    <r>
      <t xml:space="preserve">СТЕПЕНЬ ОСВОЕНИЯ </t>
    </r>
    <r>
      <rPr>
        <sz val="8"/>
        <color theme="1"/>
        <rFont val="Times New Roman"/>
        <family val="2"/>
      </rPr>
      <t>(в %)</t>
    </r>
  </si>
  <si>
    <r>
      <t xml:space="preserve">ОСВОЕНИЕ
</t>
    </r>
    <r>
      <rPr>
        <b/>
        <sz val="8"/>
        <color indexed="8"/>
        <rFont val="Calibri"/>
        <family val="2"/>
      </rPr>
      <t>ОБРАЗОВА-ТЕЛЬНОЙ
ПРОГРАММЫ</t>
    </r>
  </si>
  <si>
    <t>Код МО</t>
  </si>
  <si>
    <t>Код школы</t>
  </si>
  <si>
    <t>ДИДАКТИЧЕСКИХ
 ЕДИНИЦ</t>
  </si>
  <si>
    <r>
      <rPr>
        <b/>
        <sz val="10"/>
        <rFont val="Calibri"/>
        <family val="2"/>
      </rPr>
      <t>ДИДАКТИЧЕСКИХ ЕДИНИЦ</t>
    </r>
    <r>
      <rPr>
        <sz val="10"/>
        <rFont val="Calibri"/>
        <family val="2"/>
      </rPr>
      <t xml:space="preserve">
</t>
    </r>
  </si>
  <si>
    <t>КОЛИЧЕСТВО ЗАПОЛНЕННЫХ БЛАНКОВ</t>
  </si>
  <si>
    <r>
      <rPr>
        <b/>
        <sz val="10"/>
        <color indexed="8"/>
        <rFont val="Calibri"/>
        <family val="2"/>
      </rPr>
      <t xml:space="preserve">ПОКАЗАТЕЛИ ВЫПОЛНЕНИЯ КАЖДОГО ЗАДАНИЯ </t>
    </r>
    <r>
      <rPr>
        <sz val="9"/>
        <color indexed="8"/>
        <rFont val="Calibri"/>
        <family val="2"/>
      </rPr>
      <t>(В БАЛЛАХ)</t>
    </r>
  </si>
  <si>
    <t>№</t>
  </si>
  <si>
    <t>КОД 
УЧАЩЕГОСЯ</t>
  </si>
  <si>
    <t>А 1</t>
  </si>
  <si>
    <t>А 2</t>
  </si>
  <si>
    <t>А 3</t>
  </si>
  <si>
    <t>А 4</t>
  </si>
  <si>
    <t>А 5</t>
  </si>
  <si>
    <t>А 6</t>
  </si>
  <si>
    <t>А 7</t>
  </si>
  <si>
    <t>А 8</t>
  </si>
  <si>
    <t>А 9</t>
  </si>
  <si>
    <t>А 10</t>
  </si>
  <si>
    <t>ДЕ-1</t>
  </si>
  <si>
    <t>ДЕ-2</t>
  </si>
  <si>
    <t>ДЕ-3</t>
  </si>
  <si>
    <t>ДЕ-4</t>
  </si>
  <si>
    <t xml:space="preserve">В ТЕСТИРОВАНИИ ПРИНИМАЛИ УЧАСТИЕ </t>
  </si>
  <si>
    <t>НЕ ВЫПОЛНИЛИ
ЗАДАНИЕ</t>
  </si>
  <si>
    <t>ВЫПОЛНИЛИ
ЗАДАНИЕ</t>
  </si>
  <si>
    <t>Вопросы и пожелания присылайте по адресу:</t>
  </si>
  <si>
    <t>СУММА БАЛЛОВ</t>
  </si>
  <si>
    <t>СТАТИСТИЧЕСКИЕ ДАННЫЕ ПО ШКОЛЕ</t>
  </si>
  <si>
    <t>Б1</t>
  </si>
  <si>
    <t>Б2</t>
  </si>
  <si>
    <t>Б3</t>
  </si>
  <si>
    <t>Б4</t>
  </si>
  <si>
    <t>Б5</t>
  </si>
  <si>
    <t>ДЕ-5</t>
  </si>
  <si>
    <t>ДЕ-6</t>
  </si>
  <si>
    <t>Код класса</t>
  </si>
  <si>
    <t>0001</t>
  </si>
  <si>
    <t>cno-tver@yandex.ru</t>
  </si>
  <si>
    <t>ПРОТОКОЛ ПЕРВИЧНОЙ ОБРАБОТКИ РЕЗУЛЬТАТОВ МОНИТОРИНГОВОГО ИССЛЕДОВАНИЯ</t>
  </si>
  <si>
    <t>Доля обучающихся, не достигших минимального порога (в %)</t>
  </si>
  <si>
    <r>
      <t xml:space="preserve">СТЕПЕНЬ ВЫПОЛНЕНИЯ </t>
    </r>
    <r>
      <rPr>
        <sz val="8"/>
        <color theme="1"/>
        <rFont val="Times New Roman"/>
        <family val="2"/>
      </rPr>
      <t>(в %)</t>
    </r>
  </si>
  <si>
    <t>СТЕПЕНЬ ОСВОЕНИЯ (в %) ОБРАЗОВАТЕЛЬНОЙ
ПРОГРАММЫ</t>
  </si>
  <si>
    <t>ОБРАЗОВАТЕЛЬНЫХ ДОСТИЖЕНИЙ УЧАЩИХСЯ 4 КЛАССОВ ПО РУССКОМУ ЯЗЫКУ</t>
  </si>
  <si>
    <r>
      <t xml:space="preserve">НЕ ОСВ.
</t>
    </r>
    <r>
      <rPr>
        <b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ДЕ, О.П.</t>
    </r>
  </si>
  <si>
    <r>
      <t xml:space="preserve">ОСВ.
</t>
    </r>
    <r>
      <rPr>
        <b/>
        <sz val="9"/>
        <rFont val="Calibri"/>
        <family val="2"/>
      </rPr>
      <t xml:space="preserve"> </t>
    </r>
    <r>
      <rPr>
        <b/>
        <sz val="9"/>
        <rFont val="Calibri"/>
        <family val="2"/>
      </rPr>
      <t>ДЕ, О.П.</t>
    </r>
  </si>
  <si>
    <t xml:space="preserve">ДАННЫЕ ПО ШКОЛЕ В ЦЕЛОМ </t>
  </si>
  <si>
    <t>01</t>
  </si>
  <si>
    <t>02</t>
  </si>
  <si>
    <t>274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</si>
</sst>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76">
    <font>
      <sz val="8"/>
      <color theme="1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b/>
      <sz val="12"/>
      <color indexed="10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u val="single"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u val="single"/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1.5"/>
      <color indexed="23"/>
      <name val="Calibri"/>
      <family val="2"/>
    </font>
    <font>
      <sz val="5"/>
      <color indexed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9.6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9.6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double"/>
    </border>
    <border>
      <left style="medium"/>
      <right style="medium"/>
      <top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double"/>
    </border>
    <border>
      <left/>
      <right/>
      <top style="medium">
        <color rgb="FF002060"/>
      </top>
      <bottom/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 style="medium">
        <color rgb="FF002060"/>
      </left>
      <right/>
      <top/>
      <bottom/>
    </border>
    <border>
      <left/>
      <right style="medium">
        <color rgb="FF002060"/>
      </right>
      <top/>
      <bottom/>
    </border>
    <border>
      <left style="medium">
        <color rgb="FF002060"/>
      </left>
      <right/>
      <top/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/>
      <right style="medium"/>
      <top style="double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double"/>
    </border>
    <border>
      <left style="thin"/>
      <right/>
      <top style="double"/>
      <bottom/>
    </border>
    <border>
      <left style="medium"/>
      <right style="thin"/>
      <top style="double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double"/>
      <right style="double"/>
      <top style="double"/>
      <bottom style="double"/>
    </border>
    <border>
      <left style="medium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 style="medium">
        <color rgb="FF002060"/>
      </left>
      <right/>
      <top/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/>
      <right style="medium">
        <color rgb="FF002060"/>
      </right>
      <top/>
      <bottom style="medium">
        <color theme="3"/>
      </bottom>
    </border>
    <border>
      <left/>
      <right style="thin"/>
      <top/>
      <bottom style="thin"/>
    </border>
    <border>
      <left style="medium">
        <color rgb="FF002060"/>
      </left>
      <right/>
      <top style="medium">
        <color rgb="FF002060"/>
      </top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/>
      <bottom style="thin"/>
    </border>
    <border>
      <left style="double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7" fillId="33" borderId="10" xfId="53" applyFont="1" applyFill="1" applyBorder="1" applyAlignment="1" applyProtection="1">
      <alignment horizontal="center" vertical="center"/>
      <protection locked="0"/>
    </xf>
    <xf numFmtId="0" fontId="4" fillId="0" borderId="0" xfId="53" applyFont="1" applyAlignment="1" applyProtection="1">
      <alignment horizontal="left" vertical="center"/>
      <protection locked="0"/>
    </xf>
    <xf numFmtId="0" fontId="4" fillId="0" borderId="0" xfId="53" applyFont="1" applyFill="1" applyBorder="1" applyAlignment="1" applyProtection="1">
      <alignment vertical="center"/>
      <protection locked="0"/>
    </xf>
    <xf numFmtId="0" fontId="5" fillId="0" borderId="0" xfId="53" applyFont="1" applyFill="1" applyBorder="1" applyProtection="1">
      <alignment/>
      <protection locked="0"/>
    </xf>
    <xf numFmtId="0" fontId="5" fillId="0" borderId="0" xfId="53" applyFont="1" applyFill="1" applyProtection="1">
      <alignment/>
      <protection locked="0"/>
    </xf>
    <xf numFmtId="0" fontId="6" fillId="0" borderId="0" xfId="53" applyFont="1" applyProtection="1">
      <alignment/>
      <protection locked="0"/>
    </xf>
    <xf numFmtId="0" fontId="7" fillId="0" borderId="0" xfId="53" applyFont="1" applyFill="1" applyBorder="1" applyAlignment="1" applyProtection="1">
      <alignment vertical="center"/>
      <protection locked="0"/>
    </xf>
    <xf numFmtId="0" fontId="8" fillId="0" borderId="0" xfId="53" applyFont="1" applyFill="1" applyBorder="1" applyProtection="1">
      <alignment/>
      <protection locked="0"/>
    </xf>
    <xf numFmtId="0" fontId="8" fillId="0" borderId="0" xfId="53" applyFont="1" applyFill="1" applyProtection="1">
      <alignment/>
      <protection locked="0"/>
    </xf>
    <xf numFmtId="0" fontId="9" fillId="0" borderId="0" xfId="53" applyFont="1" applyProtection="1">
      <alignment/>
      <protection locked="0"/>
    </xf>
    <xf numFmtId="0" fontId="10" fillId="0" borderId="0" xfId="53" applyFont="1" applyBorder="1" applyProtection="1">
      <alignment/>
      <protection locked="0"/>
    </xf>
    <xf numFmtId="0" fontId="11" fillId="0" borderId="0" xfId="53" applyFont="1" applyBorder="1" applyAlignment="1" applyProtection="1">
      <alignment horizontal="center"/>
      <protection locked="0"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/>
      <protection locked="0"/>
    </xf>
    <xf numFmtId="0" fontId="6" fillId="0" borderId="0" xfId="53" applyFont="1" applyBorder="1" applyAlignment="1" applyProtection="1">
      <alignment vertical="center"/>
      <protection locked="0"/>
    </xf>
    <xf numFmtId="0" fontId="6" fillId="0" borderId="0" xfId="53" applyFont="1" applyBorder="1" applyProtection="1">
      <alignment/>
      <protection locked="0"/>
    </xf>
    <xf numFmtId="0" fontId="6" fillId="0" borderId="0" xfId="53" applyFont="1" applyFill="1" applyBorder="1" applyProtection="1">
      <alignment/>
      <protection locked="0"/>
    </xf>
    <xf numFmtId="0" fontId="16" fillId="0" borderId="0" xfId="53" applyFont="1" applyBorder="1" applyAlignment="1" applyProtection="1">
      <alignment vertical="center"/>
      <protection locked="0"/>
    </xf>
    <xf numFmtId="0" fontId="17" fillId="0" borderId="0" xfId="53" applyFont="1" applyBorder="1" applyAlignment="1" applyProtection="1">
      <alignment horizontal="center"/>
      <protection locked="0"/>
    </xf>
    <xf numFmtId="0" fontId="17" fillId="0" borderId="0" xfId="53" applyFont="1" applyFill="1" applyBorder="1" applyAlignment="1" applyProtection="1">
      <alignment horizontal="center"/>
      <protection locked="0"/>
    </xf>
    <xf numFmtId="0" fontId="18" fillId="0" borderId="11" xfId="53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left" vertical="center"/>
      <protection locked="0"/>
    </xf>
    <xf numFmtId="0" fontId="10" fillId="0" borderId="0" xfId="53" applyFont="1" applyFill="1" applyBorder="1" applyProtection="1">
      <alignment/>
      <protection locked="0"/>
    </xf>
    <xf numFmtId="0" fontId="11" fillId="0" borderId="0" xfId="53" applyFont="1" applyFill="1" applyBorder="1" applyAlignment="1" applyProtection="1">
      <alignment vertical="center"/>
      <protection locked="0"/>
    </xf>
    <xf numFmtId="0" fontId="6" fillId="0" borderId="0" xfId="53" applyFont="1" applyFill="1" applyProtection="1">
      <alignment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14" fillId="0" borderId="0" xfId="53" applyFont="1" applyFill="1" applyBorder="1" applyAlignment="1" applyProtection="1">
      <alignment horizontal="center" vertical="center"/>
      <protection locked="0"/>
    </xf>
    <xf numFmtId="0" fontId="34" fillId="0" borderId="0" xfId="53" applyFont="1" applyFill="1" applyBorder="1" applyAlignment="1" applyProtection="1">
      <alignment horizontal="center" vertical="center"/>
      <protection locked="0"/>
    </xf>
    <xf numFmtId="0" fontId="34" fillId="0" borderId="0" xfId="53" applyFont="1" applyFill="1" applyAlignment="1" applyProtection="1">
      <alignment horizontal="center" vertical="center"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>
      <alignment horizontal="center" vertical="center"/>
      <protection locked="0"/>
    </xf>
    <xf numFmtId="0" fontId="7" fillId="0" borderId="12" xfId="53" applyFont="1" applyFill="1" applyBorder="1" applyAlignment="1" applyProtection="1">
      <alignment horizontal="center" vertical="center"/>
      <protection locked="0"/>
    </xf>
    <xf numFmtId="9" fontId="18" fillId="0" borderId="13" xfId="53" applyNumberFormat="1" applyFont="1" applyBorder="1" applyAlignment="1" applyProtection="1">
      <alignment horizontal="center" vertical="center"/>
      <protection locked="0"/>
    </xf>
    <xf numFmtId="0" fontId="18" fillId="0" borderId="14" xfId="53" applyFont="1" applyBorder="1" applyAlignment="1" applyProtection="1">
      <alignment horizontal="center" vertical="center"/>
      <protection locked="0"/>
    </xf>
    <xf numFmtId="0" fontId="4" fillId="0" borderId="11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Alignment="1" applyProtection="1">
      <alignment horizontal="center" vertical="center"/>
      <protection locked="0"/>
    </xf>
    <xf numFmtId="0" fontId="6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/>
      <protection locked="0"/>
    </xf>
    <xf numFmtId="0" fontId="25" fillId="0" borderId="0" xfId="53" applyFont="1" applyBorder="1" applyAlignment="1" applyProtection="1">
      <alignment horizontal="center"/>
      <protection locked="0"/>
    </xf>
    <xf numFmtId="0" fontId="25" fillId="0" borderId="0" xfId="53" applyFont="1" applyBorder="1" applyAlignment="1" applyProtection="1">
      <alignment horizontal="center" vertical="center"/>
      <protection locked="0"/>
    </xf>
    <xf numFmtId="0" fontId="25" fillId="0" borderId="0" xfId="53" applyFont="1" applyFill="1" applyBorder="1" applyAlignment="1" applyProtection="1">
      <alignment horizontal="center" vertical="center"/>
      <protection locked="0"/>
    </xf>
    <xf numFmtId="0" fontId="25" fillId="0" borderId="0" xfId="53" applyFont="1" applyBorder="1" applyProtection="1">
      <alignment/>
      <protection locked="0"/>
    </xf>
    <xf numFmtId="0" fontId="25" fillId="0" borderId="0" xfId="53" applyFont="1" applyFill="1" applyBorder="1" applyProtection="1">
      <alignment/>
      <protection locked="0"/>
    </xf>
    <xf numFmtId="0" fontId="26" fillId="0" borderId="0" xfId="53" applyFont="1" applyFill="1" applyBorder="1" applyProtection="1">
      <alignment/>
      <protection locked="0"/>
    </xf>
    <xf numFmtId="0" fontId="26" fillId="0" borderId="0" xfId="53" applyFont="1" applyFill="1" applyProtection="1">
      <alignment/>
      <protection locked="0"/>
    </xf>
    <xf numFmtId="0" fontId="25" fillId="0" borderId="0" xfId="53" applyFont="1" applyProtection="1">
      <alignment/>
      <protection locked="0"/>
    </xf>
    <xf numFmtId="0" fontId="27" fillId="0" borderId="0" xfId="53" applyFont="1" applyBorder="1" applyAlignment="1" applyProtection="1">
      <alignment/>
      <protection locked="0"/>
    </xf>
    <xf numFmtId="0" fontId="27" fillId="0" borderId="0" xfId="53" applyFont="1" applyFill="1" applyBorder="1" applyAlignment="1" applyProtection="1">
      <alignment/>
      <protection locked="0"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15" xfId="53" applyFont="1" applyBorder="1" applyAlignment="1" applyProtection="1">
      <alignment horizontal="right" vertical="center"/>
      <protection locked="0"/>
    </xf>
    <xf numFmtId="0" fontId="18" fillId="0" borderId="15" xfId="53" applyFont="1" applyBorder="1" applyAlignment="1" applyProtection="1">
      <alignment horizontal="center" vertical="center"/>
      <protection locked="0"/>
    </xf>
    <xf numFmtId="0" fontId="9" fillId="0" borderId="15" xfId="53" applyFont="1" applyBorder="1" applyAlignment="1" applyProtection="1">
      <alignment horizontal="left" vertical="center"/>
      <protection locked="0"/>
    </xf>
    <xf numFmtId="0" fontId="16" fillId="0" borderId="0" xfId="53" applyFont="1" applyFill="1" applyBorder="1" applyAlignment="1" applyProtection="1">
      <alignment horizontal="center" vertical="center" wrapText="1"/>
      <protection locked="0"/>
    </xf>
    <xf numFmtId="0" fontId="28" fillId="0" borderId="0" xfId="53" applyFont="1" applyFill="1" applyBorder="1" applyAlignment="1" applyProtection="1">
      <alignment horizontal="center" vertical="center"/>
      <protection locked="0"/>
    </xf>
    <xf numFmtId="164" fontId="31" fillId="0" borderId="16" xfId="53" applyNumberFormat="1" applyFont="1" applyFill="1" applyBorder="1" applyAlignment="1" applyProtection="1">
      <alignment horizontal="center" vertical="center"/>
      <protection locked="0"/>
    </xf>
    <xf numFmtId="2" fontId="8" fillId="0" borderId="10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NumberFormat="1" applyFont="1" applyFill="1" applyBorder="1" applyProtection="1">
      <alignment/>
      <protection locked="0"/>
    </xf>
    <xf numFmtId="165" fontId="29" fillId="0" borderId="10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NumberFormat="1" applyFont="1" applyFill="1" applyProtection="1">
      <alignment/>
      <protection locked="0"/>
    </xf>
    <xf numFmtId="0" fontId="6" fillId="0" borderId="0" xfId="53" applyNumberFormat="1" applyFont="1" applyProtection="1">
      <alignment/>
      <protection locked="0"/>
    </xf>
    <xf numFmtId="2" fontId="8" fillId="0" borderId="0" xfId="53" applyNumberFormat="1" applyFont="1" applyFill="1" applyBorder="1" applyAlignment="1" applyProtection="1">
      <alignment vertical="center"/>
      <protection locked="0"/>
    </xf>
    <xf numFmtId="0" fontId="5" fillId="0" borderId="0" xfId="53" applyNumberFormat="1" applyFont="1" applyFill="1" applyBorder="1" applyAlignment="1" applyProtection="1">
      <alignment vertical="center"/>
      <protection locked="0"/>
    </xf>
    <xf numFmtId="0" fontId="5" fillId="0" borderId="0" xfId="53" applyNumberFormat="1" applyFont="1" applyFill="1" applyAlignment="1" applyProtection="1">
      <alignment vertical="center"/>
      <protection locked="0"/>
    </xf>
    <xf numFmtId="0" fontId="6" fillId="0" borderId="0" xfId="53" applyNumberFormat="1" applyFont="1" applyAlignment="1" applyProtection="1">
      <alignment vertical="center"/>
      <protection locked="0"/>
    </xf>
    <xf numFmtId="0" fontId="2" fillId="0" borderId="17" xfId="53" applyNumberFormat="1" applyFont="1" applyFill="1" applyBorder="1" applyAlignment="1" applyProtection="1">
      <alignment horizontal="center" vertical="center"/>
      <protection locked="0"/>
    </xf>
    <xf numFmtId="0" fontId="27" fillId="0" borderId="0" xfId="53" applyNumberFormat="1" applyFont="1" applyFill="1" applyBorder="1" applyAlignment="1" applyProtection="1">
      <alignment horizontal="center" vertical="center"/>
      <protection locked="0"/>
    </xf>
    <xf numFmtId="165" fontId="16" fillId="0" borderId="18" xfId="53" applyNumberFormat="1" applyFont="1" applyFill="1" applyBorder="1" applyAlignment="1" applyProtection="1">
      <alignment horizontal="center" vertical="center"/>
      <protection locked="0"/>
    </xf>
    <xf numFmtId="165" fontId="16" fillId="0" borderId="19" xfId="53" applyNumberFormat="1" applyFont="1" applyFill="1" applyBorder="1" applyAlignment="1" applyProtection="1">
      <alignment horizontal="center" vertical="center"/>
      <protection locked="0"/>
    </xf>
    <xf numFmtId="165" fontId="16" fillId="0" borderId="0" xfId="53" applyNumberFormat="1" applyFont="1" applyFill="1" applyBorder="1" applyAlignment="1" applyProtection="1">
      <alignment horizontal="center" vertical="center"/>
      <protection locked="0"/>
    </xf>
    <xf numFmtId="0" fontId="68" fillId="0" borderId="0" xfId="53" applyFill="1" applyBorder="1" applyProtection="1">
      <alignment/>
      <protection locked="0"/>
    </xf>
    <xf numFmtId="0" fontId="75" fillId="0" borderId="17" xfId="53" applyNumberFormat="1" applyFont="1" applyFill="1" applyBorder="1" applyAlignment="1" applyProtection="1">
      <alignment horizontal="center" vertical="center"/>
      <protection locked="0"/>
    </xf>
    <xf numFmtId="0" fontId="75" fillId="0" borderId="20" xfId="53" applyNumberFormat="1" applyFont="1" applyFill="1" applyBorder="1" applyAlignment="1" applyProtection="1">
      <alignment horizontal="center" vertical="center"/>
      <protection locked="0"/>
    </xf>
    <xf numFmtId="0" fontId="19" fillId="0" borderId="0" xfId="53" applyFont="1" applyFill="1" applyBorder="1" applyAlignment="1" applyProtection="1">
      <alignment horizontal="center" vertical="center" wrapText="1"/>
      <protection locked="0"/>
    </xf>
    <xf numFmtId="165" fontId="16" fillId="0" borderId="21" xfId="53" applyNumberFormat="1" applyFont="1" applyFill="1" applyBorder="1" applyAlignment="1" applyProtection="1">
      <alignment horizontal="center" vertical="center"/>
      <protection locked="0"/>
    </xf>
    <xf numFmtId="165" fontId="16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0" xfId="53" applyFont="1" applyProtection="1">
      <alignment/>
      <protection locked="0"/>
    </xf>
    <xf numFmtId="0" fontId="2" fillId="0" borderId="0" xfId="53" applyFont="1" applyAlignment="1" applyProtection="1">
      <alignment/>
      <protection locked="0"/>
    </xf>
    <xf numFmtId="0" fontId="9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center"/>
      <protection locked="0"/>
    </xf>
    <xf numFmtId="0" fontId="27" fillId="0" borderId="0" xfId="53" applyFont="1" applyBorder="1" applyAlignment="1" applyProtection="1">
      <alignment horizontal="center"/>
      <protection locked="0"/>
    </xf>
    <xf numFmtId="0" fontId="7" fillId="0" borderId="0" xfId="53" applyFont="1" applyFill="1" applyBorder="1" applyAlignment="1" applyProtection="1">
      <alignment/>
      <protection locked="0"/>
    </xf>
    <xf numFmtId="0" fontId="13" fillId="0" borderId="0" xfId="53" applyFont="1" applyFill="1" applyBorder="1" applyAlignment="1" applyProtection="1">
      <alignment/>
      <protection locked="0"/>
    </xf>
    <xf numFmtId="9" fontId="2" fillId="6" borderId="22" xfId="53" applyNumberFormat="1" applyFont="1" applyFill="1" applyBorder="1" applyAlignment="1" applyProtection="1">
      <alignment horizontal="center" vertical="center"/>
      <protection locked="0"/>
    </xf>
    <xf numFmtId="0" fontId="32" fillId="0" borderId="23" xfId="53" applyFont="1" applyBorder="1" applyAlignment="1" applyProtection="1">
      <alignment horizontal="center" vertical="center"/>
      <protection locked="0"/>
    </xf>
    <xf numFmtId="0" fontId="32" fillId="0" borderId="24" xfId="53" applyFont="1" applyBorder="1" applyAlignment="1" applyProtection="1">
      <alignment horizontal="center" vertical="center"/>
      <protection locked="0"/>
    </xf>
    <xf numFmtId="0" fontId="6" fillId="0" borderId="25" xfId="53" applyFont="1" applyBorder="1" applyProtection="1">
      <alignment/>
      <protection locked="0"/>
    </xf>
    <xf numFmtId="0" fontId="6" fillId="0" borderId="26" xfId="53" applyFont="1" applyBorder="1" applyProtection="1">
      <alignment/>
      <protection locked="0"/>
    </xf>
    <xf numFmtId="0" fontId="18" fillId="0" borderId="26" xfId="53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2" fillId="0" borderId="28" xfId="53" applyFont="1" applyFill="1" applyBorder="1" applyAlignment="1" applyProtection="1">
      <alignment vertical="center"/>
      <protection locked="0"/>
    </xf>
    <xf numFmtId="0" fontId="18" fillId="0" borderId="28" xfId="53" applyFont="1" applyFill="1" applyBorder="1" applyAlignment="1" applyProtection="1">
      <alignment horizontal="left" vertical="center"/>
      <protection locked="0"/>
    </xf>
    <xf numFmtId="0" fontId="18" fillId="0" borderId="29" xfId="53" applyFont="1" applyFill="1" applyBorder="1" applyAlignment="1" applyProtection="1">
      <alignment horizontal="left" vertical="center"/>
      <protection locked="0"/>
    </xf>
    <xf numFmtId="0" fontId="23" fillId="34" borderId="30" xfId="53" applyFont="1" applyFill="1" applyBorder="1" applyAlignment="1" applyProtection="1">
      <alignment horizontal="right" vertical="center"/>
      <protection locked="0"/>
    </xf>
    <xf numFmtId="0" fontId="23" fillId="34" borderId="31" xfId="53" applyFont="1" applyFill="1" applyBorder="1" applyAlignment="1" applyProtection="1">
      <alignment horizontal="right" vertical="center"/>
      <protection locked="0"/>
    </xf>
    <xf numFmtId="0" fontId="22" fillId="34" borderId="31" xfId="53" applyFont="1" applyFill="1" applyBorder="1" applyAlignment="1" applyProtection="1">
      <alignment horizontal="center" vertical="center"/>
      <protection locked="0"/>
    </xf>
    <xf numFmtId="0" fontId="23" fillId="34" borderId="31" xfId="53" applyFont="1" applyFill="1" applyBorder="1" applyAlignment="1" applyProtection="1">
      <alignment horizontal="center" vertical="center"/>
      <protection locked="0"/>
    </xf>
    <xf numFmtId="0" fontId="18" fillId="34" borderId="31" xfId="53" applyFont="1" applyFill="1" applyBorder="1" applyAlignment="1" applyProtection="1">
      <alignment horizontal="left" vertical="center"/>
      <protection locked="0"/>
    </xf>
    <xf numFmtId="0" fontId="18" fillId="34" borderId="32" xfId="53" applyFont="1" applyFill="1" applyBorder="1" applyAlignment="1" applyProtection="1">
      <alignment horizontal="left" vertical="center"/>
      <protection locked="0"/>
    </xf>
    <xf numFmtId="0" fontId="22" fillId="6" borderId="33" xfId="53" applyNumberFormat="1" applyFont="1" applyFill="1" applyBorder="1" applyAlignment="1" applyProtection="1">
      <alignment horizontal="center" vertical="center"/>
      <protection locked="0"/>
    </xf>
    <xf numFmtId="0" fontId="22" fillId="6" borderId="33" xfId="53" applyFont="1" applyFill="1" applyBorder="1" applyAlignment="1" applyProtection="1">
      <alignment horizontal="center" vertical="center"/>
      <protection locked="0"/>
    </xf>
    <xf numFmtId="49" fontId="4" fillId="6" borderId="33" xfId="53" applyNumberFormat="1" applyFont="1" applyFill="1" applyBorder="1" applyAlignment="1" applyProtection="1">
      <alignment horizontal="center" vertical="center"/>
      <protection locked="0"/>
    </xf>
    <xf numFmtId="10" fontId="10" fillId="3" borderId="12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Fill="1" applyBorder="1" applyAlignment="1" applyProtection="1">
      <alignment horizontal="center" vertical="center" wrapText="1"/>
      <protection locked="0"/>
    </xf>
    <xf numFmtId="165" fontId="29" fillId="0" borderId="0" xfId="53" applyNumberFormat="1" applyFont="1" applyFill="1" applyBorder="1" applyAlignment="1" applyProtection="1">
      <alignment horizontal="center" vertical="center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9" fontId="2" fillId="6" borderId="34" xfId="53" applyNumberFormat="1" applyFont="1" applyFill="1" applyBorder="1" applyAlignment="1" applyProtection="1">
      <alignment horizontal="center" vertical="center"/>
      <protection locked="0"/>
    </xf>
    <xf numFmtId="9" fontId="2" fillId="0" borderId="34" xfId="53" applyNumberFormat="1" applyFont="1" applyFill="1" applyBorder="1" applyAlignment="1" applyProtection="1">
      <alignment horizontal="center" vertical="center"/>
      <protection locked="0"/>
    </xf>
    <xf numFmtId="9" fontId="2" fillId="34" borderId="0" xfId="53" applyNumberFormat="1" applyFont="1" applyFill="1" applyBorder="1" applyAlignment="1" applyProtection="1">
      <alignment horizontal="center" vertical="center"/>
      <protection locked="0"/>
    </xf>
    <xf numFmtId="0" fontId="7" fillId="0" borderId="35" xfId="53" applyFont="1" applyFill="1" applyBorder="1" applyAlignment="1" applyProtection="1">
      <alignment horizontal="center" vertical="center"/>
      <protection locked="0"/>
    </xf>
    <xf numFmtId="10" fontId="10" fillId="3" borderId="36" xfId="53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53" applyFont="1" applyFill="1" applyBorder="1" applyAlignment="1" applyProtection="1">
      <alignment horizontal="center" vertical="center" wrapText="1"/>
      <protection locked="0"/>
    </xf>
    <xf numFmtId="10" fontId="10" fillId="34" borderId="0" xfId="53" applyNumberFormat="1" applyFont="1" applyFill="1" applyBorder="1" applyAlignment="1" applyProtection="1">
      <alignment horizontal="center" vertical="center" wrapText="1"/>
      <protection locked="0"/>
    </xf>
    <xf numFmtId="165" fontId="10" fillId="34" borderId="0" xfId="53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53" applyFont="1" applyFill="1" applyBorder="1" applyAlignment="1" applyProtection="1">
      <alignment horizontal="center" vertical="center" wrapText="1"/>
      <protection locked="0"/>
    </xf>
    <xf numFmtId="165" fontId="29" fillId="34" borderId="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Border="1" applyAlignment="1" applyProtection="1">
      <alignment horizontal="center" vertical="center"/>
      <protection locked="0"/>
    </xf>
    <xf numFmtId="165" fontId="29" fillId="20" borderId="0" xfId="53" applyNumberFormat="1" applyFont="1" applyFill="1" applyBorder="1" applyAlignment="1" applyProtection="1">
      <alignment horizontal="center" vertical="center" wrapText="1"/>
      <protection locked="0"/>
    </xf>
    <xf numFmtId="10" fontId="10" fillId="3" borderId="0" xfId="53" applyNumberFormat="1" applyFont="1" applyFill="1" applyBorder="1" applyAlignment="1" applyProtection="1">
      <alignment horizontal="center" vertical="center" wrapText="1"/>
      <protection locked="0"/>
    </xf>
    <xf numFmtId="0" fontId="3" fillId="20" borderId="0" xfId="53" applyFont="1" applyFill="1" applyBorder="1" applyAlignment="1" applyProtection="1">
      <alignment horizontal="center" vertical="center" wrapText="1"/>
      <protection locked="0"/>
    </xf>
    <xf numFmtId="165" fontId="16" fillId="0" borderId="37" xfId="53" applyNumberFormat="1" applyFont="1" applyFill="1" applyBorder="1" applyAlignment="1" applyProtection="1">
      <alignment horizontal="center" vertical="center"/>
      <protection locked="0"/>
    </xf>
    <xf numFmtId="164" fontId="7" fillId="0" borderId="38" xfId="53" applyNumberFormat="1" applyFont="1" applyFill="1" applyBorder="1" applyAlignment="1" applyProtection="1">
      <alignment horizontal="center" vertical="center"/>
      <protection locked="0"/>
    </xf>
    <xf numFmtId="0" fontId="2" fillId="0" borderId="39" xfId="53" applyNumberFormat="1" applyFont="1" applyFill="1" applyBorder="1" applyAlignment="1" applyProtection="1">
      <alignment horizontal="center" vertical="center"/>
      <protection locked="0"/>
    </xf>
    <xf numFmtId="0" fontId="2" fillId="0" borderId="40" xfId="53" applyNumberFormat="1" applyFont="1" applyFill="1" applyBorder="1" applyAlignment="1" applyProtection="1">
      <alignment horizontal="center" vertical="center"/>
      <protection locked="0"/>
    </xf>
    <xf numFmtId="0" fontId="2" fillId="3" borderId="40" xfId="53" applyFont="1" applyFill="1" applyBorder="1" applyAlignment="1" applyProtection="1">
      <alignment horizontal="center" vertical="center" wrapText="1"/>
      <protection locked="0"/>
    </xf>
    <xf numFmtId="0" fontId="33" fillId="0" borderId="0" xfId="53" applyNumberFormat="1" applyFont="1" applyFill="1" applyBorder="1" applyAlignment="1" applyProtection="1">
      <alignment vertical="center"/>
      <protection locked="0"/>
    </xf>
    <xf numFmtId="0" fontId="9" fillId="0" borderId="0" xfId="53" applyFont="1" applyBorder="1" applyAlignment="1" applyProtection="1">
      <alignment horizontal="left" vertical="center"/>
      <protection locked="0"/>
    </xf>
    <xf numFmtId="9" fontId="2" fillId="0" borderId="41" xfId="53" applyNumberFormat="1" applyFont="1" applyFill="1" applyBorder="1" applyAlignment="1" applyProtection="1">
      <alignment horizontal="center" vertical="center"/>
      <protection locked="0"/>
    </xf>
    <xf numFmtId="9" fontId="2" fillId="0" borderId="42" xfId="53" applyNumberFormat="1" applyFont="1" applyFill="1" applyBorder="1" applyAlignment="1" applyProtection="1">
      <alignment horizontal="center" vertical="center"/>
      <protection locked="0"/>
    </xf>
    <xf numFmtId="9" fontId="2" fillId="0" borderId="10" xfId="53" applyNumberFormat="1" applyFont="1" applyFill="1" applyBorder="1" applyAlignment="1" applyProtection="1">
      <alignment horizontal="center" vertical="center"/>
      <protection locked="0"/>
    </xf>
    <xf numFmtId="10" fontId="10" fillId="3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53" applyFont="1" applyFill="1" applyBorder="1" applyAlignment="1" applyProtection="1">
      <alignment horizontal="center" vertical="center" wrapText="1"/>
      <protection locked="0"/>
    </xf>
    <xf numFmtId="165" fontId="7" fillId="0" borderId="43" xfId="53" applyNumberFormat="1" applyFont="1" applyFill="1" applyBorder="1" applyAlignment="1" applyProtection="1">
      <alignment horizontal="center" vertical="center"/>
      <protection locked="0"/>
    </xf>
    <xf numFmtId="0" fontId="3" fillId="12" borderId="44" xfId="53" applyFont="1" applyFill="1" applyBorder="1" applyAlignment="1" applyProtection="1">
      <alignment horizontal="center" vertical="center" wrapText="1"/>
      <protection locked="0"/>
    </xf>
    <xf numFmtId="0" fontId="3" fillId="12" borderId="45" xfId="53" applyFont="1" applyFill="1" applyBorder="1" applyAlignment="1" applyProtection="1">
      <alignment horizontal="center" vertical="center" wrapText="1"/>
      <protection locked="0"/>
    </xf>
    <xf numFmtId="0" fontId="3" fillId="12" borderId="10" xfId="53" applyFont="1" applyFill="1" applyBorder="1" applyAlignment="1" applyProtection="1">
      <alignment horizontal="center" vertical="center" wrapText="1"/>
      <protection locked="0"/>
    </xf>
    <xf numFmtId="165" fontId="29" fillId="12" borderId="10" xfId="53" applyNumberFormat="1" applyFont="1" applyFill="1" applyBorder="1" applyAlignment="1" applyProtection="1">
      <alignment horizontal="center" vertical="center" wrapText="1"/>
      <protection locked="0"/>
    </xf>
    <xf numFmtId="165" fontId="29" fillId="12" borderId="21" xfId="53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3" applyFont="1" applyBorder="1" applyAlignment="1" applyProtection="1">
      <alignment vertical="center"/>
      <protection locked="0"/>
    </xf>
    <xf numFmtId="9" fontId="2" fillId="0" borderId="46" xfId="53" applyNumberFormat="1" applyFont="1" applyFill="1" applyBorder="1" applyAlignment="1" applyProtection="1">
      <alignment horizontal="center" vertical="center"/>
      <protection locked="0"/>
    </xf>
    <xf numFmtId="0" fontId="7" fillId="0" borderId="47" xfId="53" applyFont="1" applyBorder="1" applyAlignment="1" applyProtection="1">
      <alignment horizontal="center" vertical="center"/>
      <protection locked="0"/>
    </xf>
    <xf numFmtId="0" fontId="21" fillId="0" borderId="0" xfId="53" applyFont="1" applyBorder="1" applyAlignment="1" applyProtection="1">
      <alignment horizontal="center" vertical="center"/>
      <protection locked="0"/>
    </xf>
    <xf numFmtId="0" fontId="21" fillId="0" borderId="28" xfId="53" applyFont="1" applyBorder="1" applyAlignment="1" applyProtection="1">
      <alignment horizontal="center" vertical="center"/>
      <protection locked="0"/>
    </xf>
    <xf numFmtId="49" fontId="22" fillId="6" borderId="30" xfId="53" applyNumberFormat="1" applyFont="1" applyFill="1" applyBorder="1" applyAlignment="1" applyProtection="1">
      <alignment horizontal="center" vertical="center"/>
      <protection locked="0"/>
    </xf>
    <xf numFmtId="49" fontId="22" fillId="6" borderId="32" xfId="53" applyNumberFormat="1" applyFont="1" applyFill="1" applyBorder="1" applyAlignment="1" applyProtection="1">
      <alignment horizontal="center" vertical="center"/>
      <protection locked="0"/>
    </xf>
    <xf numFmtId="0" fontId="2" fillId="0" borderId="48" xfId="53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21" fillId="0" borderId="25" xfId="53" applyFont="1" applyBorder="1" applyAlignment="1" applyProtection="1">
      <alignment horizontal="right" vertical="center"/>
      <protection locked="0"/>
    </xf>
    <xf numFmtId="0" fontId="21" fillId="0" borderId="0" xfId="53" applyFont="1" applyBorder="1" applyAlignment="1" applyProtection="1">
      <alignment horizontal="right" vertical="center"/>
      <protection locked="0"/>
    </xf>
    <xf numFmtId="0" fontId="14" fillId="0" borderId="40" xfId="53" applyFont="1" applyBorder="1" applyAlignment="1" applyProtection="1">
      <alignment horizontal="center" vertical="center"/>
      <protection locked="0"/>
    </xf>
    <xf numFmtId="0" fontId="14" fillId="0" borderId="10" xfId="53" applyFont="1" applyBorder="1" applyAlignment="1" applyProtection="1">
      <alignment horizontal="center" vertical="center"/>
      <protection locked="0"/>
    </xf>
    <xf numFmtId="0" fontId="18" fillId="0" borderId="49" xfId="53" applyFont="1" applyFill="1" applyBorder="1" applyAlignment="1" applyProtection="1">
      <alignment horizontal="center" vertical="center"/>
      <protection locked="0"/>
    </xf>
    <xf numFmtId="0" fontId="18" fillId="0" borderId="11" xfId="53" applyFont="1" applyFill="1" applyBorder="1" applyAlignment="1" applyProtection="1">
      <alignment horizontal="center" vertical="center"/>
      <protection locked="0"/>
    </xf>
    <xf numFmtId="0" fontId="18" fillId="0" borderId="50" xfId="53" applyFont="1" applyFill="1" applyBorder="1" applyAlignment="1" applyProtection="1">
      <alignment horizontal="center" vertical="center"/>
      <protection locked="0"/>
    </xf>
    <xf numFmtId="0" fontId="18" fillId="0" borderId="51" xfId="53" applyFont="1" applyFill="1" applyBorder="1" applyAlignment="1" applyProtection="1">
      <alignment horizontal="center" vertical="center"/>
      <protection locked="0"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0" fontId="18" fillId="0" borderId="37" xfId="53" applyNumberFormat="1" applyFont="1" applyFill="1" applyBorder="1" applyAlignment="1" applyProtection="1">
      <alignment horizontal="center" vertical="center"/>
      <protection locked="0"/>
    </xf>
    <xf numFmtId="0" fontId="18" fillId="0" borderId="52" xfId="53" applyNumberFormat="1" applyFont="1" applyFill="1" applyBorder="1" applyAlignment="1" applyProtection="1">
      <alignment horizontal="center" vertical="center"/>
      <protection locked="0"/>
    </xf>
    <xf numFmtId="0" fontId="18" fillId="0" borderId="53" xfId="53" applyNumberFormat="1" applyFont="1" applyFill="1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center" vertical="center" textRotation="90" wrapText="1"/>
      <protection locked="0"/>
    </xf>
    <xf numFmtId="0" fontId="13" fillId="0" borderId="50" xfId="53" applyFont="1" applyBorder="1" applyAlignment="1" applyProtection="1">
      <alignment horizontal="center" vertical="center" textRotation="90" wrapText="1"/>
      <protection locked="0"/>
    </xf>
    <xf numFmtId="0" fontId="18" fillId="0" borderId="54" xfId="53" applyFont="1" applyFill="1" applyBorder="1" applyAlignment="1" applyProtection="1">
      <alignment horizontal="center" vertical="center"/>
      <protection locked="0"/>
    </xf>
    <xf numFmtId="0" fontId="18" fillId="0" borderId="16" xfId="53" applyFont="1" applyFill="1" applyBorder="1" applyAlignment="1" applyProtection="1">
      <alignment horizontal="center" vertical="center"/>
      <protection locked="0"/>
    </xf>
    <xf numFmtId="0" fontId="20" fillId="0" borderId="10" xfId="53" applyFont="1" applyFill="1" applyBorder="1" applyAlignment="1" applyProtection="1">
      <alignment horizontal="center" vertical="center"/>
      <protection locked="0"/>
    </xf>
    <xf numFmtId="0" fontId="18" fillId="0" borderId="55" xfId="53" applyFont="1" applyBorder="1" applyAlignment="1" applyProtection="1">
      <alignment horizontal="center" vertical="center"/>
      <protection locked="0"/>
    </xf>
    <xf numFmtId="0" fontId="18" fillId="0" borderId="56" xfId="53" applyFont="1" applyBorder="1" applyAlignment="1" applyProtection="1">
      <alignment horizontal="center" vertical="center"/>
      <protection locked="0"/>
    </xf>
    <xf numFmtId="0" fontId="18" fillId="0" borderId="57" xfId="53" applyFont="1" applyBorder="1" applyAlignment="1" applyProtection="1">
      <alignment horizontal="center" vertical="center"/>
      <protection locked="0"/>
    </xf>
    <xf numFmtId="0" fontId="14" fillId="0" borderId="49" xfId="53" applyFont="1" applyBorder="1" applyAlignment="1" applyProtection="1">
      <alignment horizontal="center" vertical="center" textRotation="90" wrapText="1"/>
      <protection locked="0"/>
    </xf>
    <xf numFmtId="0" fontId="14" fillId="0" borderId="11" xfId="53" applyFont="1" applyBorder="1" applyAlignment="1" applyProtection="1">
      <alignment horizontal="center" vertical="center" textRotation="90" wrapText="1"/>
      <protection locked="0"/>
    </xf>
    <xf numFmtId="0" fontId="14" fillId="0" borderId="58" xfId="53" applyFont="1" applyBorder="1" applyAlignment="1" applyProtection="1">
      <alignment horizontal="center" vertical="center" textRotation="90" wrapText="1"/>
      <protection locked="0"/>
    </xf>
    <xf numFmtId="0" fontId="32" fillId="0" borderId="59" xfId="53" applyFont="1" applyBorder="1" applyAlignment="1" applyProtection="1">
      <alignment horizontal="center" vertical="center"/>
      <protection locked="0"/>
    </xf>
    <xf numFmtId="0" fontId="32" fillId="0" borderId="23" xfId="53" applyFont="1" applyBorder="1" applyAlignment="1" applyProtection="1">
      <alignment horizontal="center" vertical="center"/>
      <protection locked="0"/>
    </xf>
    <xf numFmtId="0" fontId="7" fillId="0" borderId="0" xfId="53" applyFont="1" applyAlignment="1" applyProtection="1">
      <alignment horizontal="center" vertical="center"/>
      <protection locked="0"/>
    </xf>
    <xf numFmtId="0" fontId="15" fillId="0" borderId="25" xfId="53" applyFont="1" applyBorder="1" applyAlignment="1" applyProtection="1">
      <alignment horizontal="right" vertical="center"/>
      <protection locked="0"/>
    </xf>
    <xf numFmtId="0" fontId="15" fillId="0" borderId="0" xfId="53" applyFont="1" applyBorder="1" applyAlignment="1" applyProtection="1">
      <alignment horizontal="right" vertical="center"/>
      <protection locked="0"/>
    </xf>
    <xf numFmtId="0" fontId="10" fillId="0" borderId="60" xfId="53" applyFont="1" applyBorder="1" applyAlignment="1" applyProtection="1">
      <alignment horizontal="center" vertical="center"/>
      <protection locked="0"/>
    </xf>
    <xf numFmtId="0" fontId="10" fillId="0" borderId="61" xfId="53" applyFont="1" applyBorder="1" applyAlignment="1" applyProtection="1">
      <alignment horizontal="center" vertical="center"/>
      <protection locked="0"/>
    </xf>
    <xf numFmtId="49" fontId="4" fillId="6" borderId="10" xfId="53" applyNumberFormat="1" applyFont="1" applyFill="1" applyBorder="1" applyAlignment="1" applyProtection="1">
      <alignment horizontal="center" vertical="center"/>
      <protection locked="0"/>
    </xf>
    <xf numFmtId="0" fontId="16" fillId="0" borderId="54" xfId="53" applyFont="1" applyBorder="1" applyAlignment="1" applyProtection="1">
      <alignment horizontal="center" vertical="center"/>
      <protection locked="0"/>
    </xf>
    <xf numFmtId="0" fontId="16" fillId="0" borderId="15" xfId="53" applyFont="1" applyBorder="1" applyAlignment="1" applyProtection="1">
      <alignment horizontal="center" vertical="center"/>
      <protection locked="0"/>
    </xf>
    <xf numFmtId="0" fontId="16" fillId="0" borderId="39" xfId="53" applyFont="1" applyBorder="1" applyAlignment="1" applyProtection="1">
      <alignment horizontal="center" vertical="center"/>
      <protection locked="0"/>
    </xf>
    <xf numFmtId="0" fontId="16" fillId="0" borderId="62" xfId="53" applyFont="1" applyBorder="1" applyAlignment="1" applyProtection="1">
      <alignment horizontal="center" vertical="center"/>
      <protection locked="0"/>
    </xf>
    <xf numFmtId="0" fontId="24" fillId="0" borderId="40" xfId="53" applyFont="1" applyBorder="1" applyAlignment="1" applyProtection="1">
      <alignment horizontal="center" vertical="center" wrapText="1"/>
      <protection locked="0"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10" fillId="0" borderId="18" xfId="53" applyFont="1" applyBorder="1" applyAlignment="1" applyProtection="1">
      <alignment horizontal="center" vertical="center"/>
      <protection locked="0"/>
    </xf>
    <xf numFmtId="0" fontId="10" fillId="0" borderId="63" xfId="53" applyFont="1" applyBorder="1" applyAlignment="1" applyProtection="1">
      <alignment horizontal="center" vertical="center"/>
      <protection locked="0"/>
    </xf>
    <xf numFmtId="0" fontId="18" fillId="0" borderId="62" xfId="53" applyFont="1" applyBorder="1" applyAlignment="1" applyProtection="1">
      <alignment horizontal="center" vertical="center"/>
      <protection locked="0"/>
    </xf>
    <xf numFmtId="0" fontId="16" fillId="3" borderId="64" xfId="53" applyFont="1" applyFill="1" applyBorder="1" applyAlignment="1" applyProtection="1">
      <alignment horizontal="center" vertical="center" wrapText="1"/>
      <protection locked="0"/>
    </xf>
    <xf numFmtId="0" fontId="16" fillId="3" borderId="65" xfId="53" applyFont="1" applyFill="1" applyBorder="1" applyAlignment="1" applyProtection="1">
      <alignment horizontal="center" vertical="center" wrapText="1"/>
      <protection locked="0"/>
    </xf>
    <xf numFmtId="0" fontId="19" fillId="6" borderId="66" xfId="53" applyFont="1" applyFill="1" applyBorder="1" applyAlignment="1" applyProtection="1">
      <alignment horizontal="center" vertical="center" wrapText="1"/>
      <protection locked="0"/>
    </xf>
    <xf numFmtId="0" fontId="19" fillId="6" borderId="67" xfId="53" applyFont="1" applyFill="1" applyBorder="1" applyAlignment="1" applyProtection="1">
      <alignment horizontal="center" vertical="center" wrapText="1"/>
      <protection locked="0"/>
    </xf>
    <xf numFmtId="0" fontId="19" fillId="6" borderId="68" xfId="53" applyFont="1" applyFill="1" applyBorder="1" applyAlignment="1" applyProtection="1">
      <alignment horizontal="center" vertical="center" wrapText="1"/>
      <protection locked="0"/>
    </xf>
    <xf numFmtId="0" fontId="19" fillId="6" borderId="69" xfId="53" applyFont="1" applyFill="1" applyBorder="1" applyAlignment="1" applyProtection="1">
      <alignment horizontal="center" vertical="center" wrapText="1"/>
      <protection locked="0"/>
    </xf>
    <xf numFmtId="0" fontId="19" fillId="34" borderId="0" xfId="53" applyFont="1" applyFill="1" applyBorder="1" applyAlignment="1" applyProtection="1">
      <alignment horizontal="center" vertical="center" wrapText="1"/>
      <protection locked="0"/>
    </xf>
    <xf numFmtId="0" fontId="10" fillId="0" borderId="37" xfId="53" applyNumberFormat="1" applyFont="1" applyBorder="1" applyAlignment="1" applyProtection="1">
      <alignment horizontal="center"/>
      <protection locked="0"/>
    </xf>
    <xf numFmtId="0" fontId="10" fillId="0" borderId="53" xfId="53" applyNumberFormat="1" applyFont="1" applyBorder="1" applyAlignment="1" applyProtection="1">
      <alignment horizontal="center"/>
      <protection locked="0"/>
    </xf>
    <xf numFmtId="0" fontId="33" fillId="0" borderId="10" xfId="53" applyNumberFormat="1" applyFont="1" applyFill="1" applyBorder="1" applyAlignment="1" applyProtection="1">
      <alignment horizontal="center" vertical="center"/>
      <protection locked="0"/>
    </xf>
    <xf numFmtId="0" fontId="9" fillId="0" borderId="10" xfId="53" applyFont="1" applyBorder="1" applyAlignment="1" applyProtection="1">
      <alignment horizontal="center" vertical="center"/>
      <protection locked="0"/>
    </xf>
    <xf numFmtId="0" fontId="30" fillId="0" borderId="0" xfId="53" applyFont="1" applyFill="1" applyBorder="1" applyAlignment="1" applyProtection="1">
      <alignment horizontal="center"/>
      <protection locked="0"/>
    </xf>
    <xf numFmtId="0" fontId="60" fillId="0" borderId="0" xfId="42" applyFill="1" applyBorder="1" applyAlignment="1" applyProtection="1">
      <alignment horizontal="left"/>
      <protection locked="0"/>
    </xf>
    <xf numFmtId="0" fontId="9" fillId="0" borderId="54" xfId="53" applyFont="1" applyBorder="1" applyAlignment="1" applyProtection="1">
      <alignment horizontal="right" vertical="center"/>
      <protection locked="0"/>
    </xf>
    <xf numFmtId="0" fontId="9" fillId="0" borderId="15" xfId="53" applyFont="1" applyBorder="1" applyAlignment="1" applyProtection="1">
      <alignment horizontal="right" vertical="center"/>
      <protection locked="0"/>
    </xf>
    <xf numFmtId="0" fontId="16" fillId="3" borderId="16" xfId="53" applyFont="1" applyFill="1" applyBorder="1" applyAlignment="1" applyProtection="1">
      <alignment horizontal="center" vertical="center" wrapText="1"/>
      <protection locked="0"/>
    </xf>
    <xf numFmtId="0" fontId="16" fillId="3" borderId="0" xfId="53" applyFont="1" applyFill="1" applyBorder="1" applyAlignment="1" applyProtection="1">
      <alignment horizontal="center" vertical="center" wrapText="1"/>
      <protection locked="0"/>
    </xf>
    <xf numFmtId="0" fontId="16" fillId="3" borderId="11" xfId="53" applyFont="1" applyFill="1" applyBorder="1" applyAlignment="1" applyProtection="1">
      <alignment horizontal="center" vertical="center" wrapText="1"/>
      <protection locked="0"/>
    </xf>
    <xf numFmtId="0" fontId="16" fillId="3" borderId="70" xfId="53" applyFont="1" applyFill="1" applyBorder="1" applyAlignment="1" applyProtection="1">
      <alignment horizontal="center" vertical="center" wrapText="1"/>
      <protection locked="0"/>
    </xf>
    <xf numFmtId="0" fontId="16" fillId="3" borderId="71" xfId="53" applyFont="1" applyFill="1" applyBorder="1" applyAlignment="1" applyProtection="1">
      <alignment horizontal="center" vertical="center" wrapText="1"/>
      <protection locked="0"/>
    </xf>
    <xf numFmtId="0" fontId="16" fillId="3" borderId="72" xfId="53" applyFont="1" applyFill="1" applyBorder="1" applyAlignment="1" applyProtection="1">
      <alignment horizontal="center" vertical="center" wrapText="1"/>
      <protection locked="0"/>
    </xf>
    <xf numFmtId="0" fontId="27" fillId="0" borderId="42" xfId="53" applyNumberFormat="1" applyFont="1" applyFill="1" applyBorder="1" applyAlignment="1" applyProtection="1">
      <alignment horizontal="center" vertical="center"/>
      <protection locked="0"/>
    </xf>
    <xf numFmtId="0" fontId="27" fillId="0" borderId="73" xfId="53" applyNumberFormat="1" applyFont="1" applyFill="1" applyBorder="1" applyAlignment="1" applyProtection="1">
      <alignment horizontal="center" vertical="center"/>
      <protection locked="0"/>
    </xf>
    <xf numFmtId="0" fontId="16" fillId="34" borderId="0" xfId="53" applyFont="1" applyFill="1" applyBorder="1" applyAlignment="1" applyProtection="1">
      <alignment horizontal="center" vertical="center" wrapText="1"/>
      <protection locked="0"/>
    </xf>
    <xf numFmtId="0" fontId="9" fillId="0" borderId="74" xfId="53" applyFont="1" applyFill="1" applyBorder="1" applyAlignment="1" applyProtection="1">
      <alignment horizontal="center" vertical="center"/>
      <protection locked="0"/>
    </xf>
    <xf numFmtId="0" fontId="9" fillId="0" borderId="61" xfId="53" applyFont="1" applyFill="1" applyBorder="1" applyAlignment="1" applyProtection="1">
      <alignment horizontal="center" vertical="center"/>
      <protection locked="0"/>
    </xf>
    <xf numFmtId="0" fontId="9" fillId="0" borderId="47" xfId="53" applyFont="1" applyFill="1" applyBorder="1" applyAlignment="1" applyProtection="1">
      <alignment horizontal="center" vertical="center"/>
      <protection locked="0"/>
    </xf>
    <xf numFmtId="0" fontId="16" fillId="6" borderId="37" xfId="53" applyFont="1" applyFill="1" applyBorder="1" applyAlignment="1" applyProtection="1">
      <alignment horizontal="center" vertical="center" wrapText="1"/>
      <protection locked="0"/>
    </xf>
    <xf numFmtId="0" fontId="16" fillId="6" borderId="52" xfId="53" applyFont="1" applyFill="1" applyBorder="1" applyAlignment="1" applyProtection="1">
      <alignment horizontal="center" vertical="center" wrapText="1"/>
      <protection locked="0"/>
    </xf>
    <xf numFmtId="0" fontId="16" fillId="6" borderId="53" xfId="53" applyFont="1" applyFill="1" applyBorder="1" applyAlignment="1" applyProtection="1">
      <alignment horizontal="center" vertical="center" wrapText="1"/>
      <protection locked="0"/>
    </xf>
    <xf numFmtId="0" fontId="16" fillId="6" borderId="39" xfId="53" applyFont="1" applyFill="1" applyBorder="1" applyAlignment="1" applyProtection="1">
      <alignment horizontal="center" vertical="center" wrapText="1"/>
      <protection locked="0"/>
    </xf>
    <xf numFmtId="0" fontId="16" fillId="6" borderId="62" xfId="53" applyFont="1" applyFill="1" applyBorder="1" applyAlignment="1" applyProtection="1">
      <alignment horizontal="center" vertical="center" wrapText="1"/>
      <protection locked="0"/>
    </xf>
    <xf numFmtId="0" fontId="16" fillId="6" borderId="58" xfId="53" applyFont="1" applyFill="1" applyBorder="1" applyAlignment="1" applyProtection="1">
      <alignment horizontal="center" vertical="center" wrapText="1"/>
      <protection locked="0"/>
    </xf>
    <xf numFmtId="0" fontId="18" fillId="0" borderId="10" xfId="53" applyFont="1" applyFill="1" applyBorder="1" applyAlignment="1" applyProtection="1">
      <alignment horizontal="center" vertical="center"/>
      <protection locked="0"/>
    </xf>
    <xf numFmtId="0" fontId="14" fillId="0" borderId="48" xfId="53" applyFont="1" applyFill="1" applyBorder="1" applyAlignment="1" applyProtection="1">
      <alignment horizontal="center" vertical="center"/>
      <protection locked="0"/>
    </xf>
    <xf numFmtId="0" fontId="14" fillId="0" borderId="10" xfId="53" applyFont="1" applyFill="1" applyBorder="1" applyAlignment="1" applyProtection="1">
      <alignment horizontal="center" vertical="center"/>
      <protection locked="0"/>
    </xf>
    <xf numFmtId="0" fontId="15" fillId="0" borderId="10" xfId="53" applyFont="1" applyBorder="1" applyAlignment="1" applyProtection="1">
      <alignment horizontal="center" vertical="center" textRotation="90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7"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5999600291252136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ill>
        <patternFill>
          <bgColor theme="8" tint="0.5999600291252136"/>
        </patternFill>
      </fill>
    </dxf>
    <dxf>
      <fill>
        <patternFill>
          <bgColor theme="5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>
          <bgColor theme="8" tint="0.5999600291252136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EBABA"/>
        </patternFill>
      </fill>
    </dxf>
    <dxf>
      <fill>
        <patternFill>
          <bgColor rgb="FFFEBABA"/>
        </patternFill>
      </fill>
    </dxf>
    <dxf>
      <fill>
        <patternFill>
          <bgColor rgb="FFFF0000"/>
        </patternFill>
      </fill>
    </dxf>
    <dxf>
      <fill>
        <patternFill>
          <bgColor rgb="FFFEBABA"/>
        </patternFill>
      </fill>
    </dxf>
    <dxf>
      <fill>
        <patternFill>
          <bgColor rgb="FFC1FFC1"/>
        </patternFill>
      </fill>
    </dxf>
    <dxf>
      <font>
        <color theme="0"/>
      </font>
    </dxf>
    <dxf>
      <font>
        <color theme="0"/>
      </font>
    </dxf>
    <dxf>
      <fill>
        <patternFill>
          <bgColor rgb="FFFEBABA"/>
        </patternFill>
      </fill>
    </dxf>
    <dxf>
      <fill>
        <patternFill>
          <bgColor rgb="FFC1FFC1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fill>
        <patternFill>
          <bgColor rgb="FF7030A0"/>
        </patternFill>
      </fill>
      <border/>
    </dxf>
    <dxf>
      <font>
        <color auto="1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o-tver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7"/>
  <sheetViews>
    <sheetView showGridLines="0" tabSelected="1" view="pageBreakPreview" zoomScaleSheetLayoutView="100" workbookViewId="0" topLeftCell="A1">
      <selection activeCell="AG14" sqref="AG14"/>
    </sheetView>
  </sheetViews>
  <sheetFormatPr defaultColWidth="9.33203125" defaultRowHeight="21" customHeight="1"/>
  <cols>
    <col min="1" max="1" width="1.3359375" style="79" customWidth="1"/>
    <col min="2" max="2" width="2.33203125" style="79" customWidth="1"/>
    <col min="3" max="5" width="2" style="6" customWidth="1"/>
    <col min="6" max="6" width="3.5" style="6" customWidth="1"/>
    <col min="7" max="17" width="6.83203125" style="6" customWidth="1"/>
    <col min="18" max="18" width="7.33203125" style="6" bestFit="1" customWidth="1"/>
    <col min="19" max="21" width="6.83203125" style="6" customWidth="1"/>
    <col min="22" max="22" width="0.65625" style="17" customWidth="1"/>
    <col min="23" max="29" width="6.83203125" style="17" customWidth="1"/>
    <col min="30" max="30" width="0.65625" style="17" customWidth="1"/>
    <col min="31" max="36" width="6.83203125" style="17" customWidth="1"/>
    <col min="37" max="37" width="8.83203125" style="6" customWidth="1"/>
    <col min="38" max="38" width="11" style="6" customWidth="1"/>
    <col min="39" max="39" width="1.3359375" style="17" customWidth="1"/>
    <col min="40" max="45" width="6.33203125" style="4" customWidth="1"/>
    <col min="46" max="46" width="1.171875" style="4" customWidth="1"/>
    <col min="47" max="53" width="5.83203125" style="4" customWidth="1"/>
    <col min="54" max="54" width="9.33203125" style="4" customWidth="1"/>
    <col min="55" max="57" width="9.33203125" style="5" customWidth="1"/>
    <col min="58" max="16384" width="9.33203125" style="6" customWidth="1"/>
  </cols>
  <sheetData>
    <row r="1" spans="1:39" ht="21" customHeight="1">
      <c r="A1" s="2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57" s="10" customFormat="1" ht="21" customHeight="1">
      <c r="A2" s="176" t="s">
        <v>40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7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9"/>
      <c r="BD2" s="9"/>
      <c r="BE2" s="9"/>
    </row>
    <row r="3" spans="1:57" s="10" customFormat="1" ht="21" customHeight="1" thickBot="1">
      <c r="A3" s="176" t="s">
        <v>44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7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9"/>
      <c r="BD3" s="9"/>
      <c r="BE3" s="9"/>
    </row>
    <row r="4" spans="1:47" ht="9" customHeight="1">
      <c r="A4" s="11"/>
      <c r="B4" s="12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87"/>
      <c r="S4" s="87"/>
      <c r="T4" s="87"/>
      <c r="U4" s="88"/>
      <c r="V4" s="13"/>
      <c r="W4" s="163" t="s">
        <v>28</v>
      </c>
      <c r="X4" s="225" t="s">
        <v>0</v>
      </c>
      <c r="Y4" s="226"/>
      <c r="Z4" s="226"/>
      <c r="AA4" s="226"/>
      <c r="AB4" s="226"/>
      <c r="AC4" s="226"/>
      <c r="AD4" s="28"/>
      <c r="AE4" s="226" t="s">
        <v>42</v>
      </c>
      <c r="AF4" s="226"/>
      <c r="AG4" s="226"/>
      <c r="AH4" s="226"/>
      <c r="AI4" s="226"/>
      <c r="AJ4" s="226"/>
      <c r="AK4" s="227" t="s">
        <v>43</v>
      </c>
      <c r="AL4" s="171" t="s">
        <v>1</v>
      </c>
      <c r="AM4" s="14"/>
      <c r="AN4" s="159" t="s">
        <v>5</v>
      </c>
      <c r="AO4" s="159"/>
      <c r="AP4" s="159"/>
      <c r="AQ4" s="159"/>
      <c r="AR4" s="159"/>
      <c r="AS4" s="159"/>
      <c r="AT4" s="15"/>
      <c r="AU4" s="15"/>
    </row>
    <row r="5" spans="1:47" ht="9.75" customHeight="1" thickBot="1">
      <c r="A5" s="11"/>
      <c r="B5" s="11"/>
      <c r="C5" s="8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90"/>
      <c r="W5" s="163"/>
      <c r="X5" s="225"/>
      <c r="Y5" s="226"/>
      <c r="Z5" s="226"/>
      <c r="AA5" s="226"/>
      <c r="AB5" s="226"/>
      <c r="AC5" s="226"/>
      <c r="AD5" s="28"/>
      <c r="AE5" s="226"/>
      <c r="AF5" s="226"/>
      <c r="AG5" s="226"/>
      <c r="AH5" s="226"/>
      <c r="AI5" s="226"/>
      <c r="AJ5" s="226"/>
      <c r="AK5" s="227"/>
      <c r="AL5" s="172"/>
      <c r="AM5" s="14"/>
      <c r="AN5" s="159"/>
      <c r="AO5" s="159"/>
      <c r="AP5" s="159"/>
      <c r="AQ5" s="159"/>
      <c r="AR5" s="159"/>
      <c r="AS5" s="159"/>
      <c r="AT5" s="15"/>
      <c r="AU5" s="15"/>
    </row>
    <row r="6" spans="1:45" ht="21" customHeight="1" thickBot="1">
      <c r="A6" s="11"/>
      <c r="B6" s="18"/>
      <c r="C6" s="177" t="s">
        <v>2</v>
      </c>
      <c r="D6" s="178"/>
      <c r="E6" s="178"/>
      <c r="F6" s="178"/>
      <c r="G6" s="103">
        <v>21</v>
      </c>
      <c r="H6" s="19"/>
      <c r="I6" s="178" t="s">
        <v>3</v>
      </c>
      <c r="J6" s="178"/>
      <c r="K6" s="105" t="s">
        <v>50</v>
      </c>
      <c r="L6" s="20"/>
      <c r="M6" s="178" t="s">
        <v>37</v>
      </c>
      <c r="N6" s="178"/>
      <c r="O6" s="147" t="s">
        <v>38</v>
      </c>
      <c r="P6" s="148"/>
      <c r="Q6" s="16"/>
      <c r="R6" s="16"/>
      <c r="S6" s="16"/>
      <c r="T6" s="16"/>
      <c r="U6" s="90"/>
      <c r="V6" s="20"/>
      <c r="W6" s="163"/>
      <c r="X6" s="149" t="s">
        <v>4</v>
      </c>
      <c r="Y6" s="150"/>
      <c r="Z6" s="150"/>
      <c r="AA6" s="150"/>
      <c r="AB6" s="150"/>
      <c r="AC6" s="150"/>
      <c r="AD6" s="107"/>
      <c r="AE6" s="150" t="s">
        <v>4</v>
      </c>
      <c r="AF6" s="150"/>
      <c r="AG6" s="150"/>
      <c r="AH6" s="150"/>
      <c r="AI6" s="150"/>
      <c r="AJ6" s="150"/>
      <c r="AK6" s="227"/>
      <c r="AL6" s="172"/>
      <c r="AM6" s="21"/>
      <c r="AN6" s="159"/>
      <c r="AO6" s="159"/>
      <c r="AP6" s="159"/>
      <c r="AQ6" s="159"/>
      <c r="AR6" s="159"/>
      <c r="AS6" s="159"/>
    </row>
    <row r="7" spans="1:45" ht="21" customHeight="1" thickBot="1">
      <c r="A7" s="11"/>
      <c r="B7" s="11"/>
      <c r="C7" s="89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90"/>
      <c r="W7" s="163"/>
      <c r="X7" s="149"/>
      <c r="Y7" s="150"/>
      <c r="Z7" s="150"/>
      <c r="AA7" s="150"/>
      <c r="AB7" s="150"/>
      <c r="AC7" s="150"/>
      <c r="AD7" s="107"/>
      <c r="AE7" s="150"/>
      <c r="AF7" s="150"/>
      <c r="AG7" s="150"/>
      <c r="AH7" s="150"/>
      <c r="AI7" s="150"/>
      <c r="AJ7" s="150"/>
      <c r="AK7" s="227"/>
      <c r="AL7" s="172"/>
      <c r="AM7" s="21"/>
      <c r="AN7" s="159"/>
      <c r="AO7" s="159"/>
      <c r="AP7" s="159"/>
      <c r="AQ7" s="159"/>
      <c r="AR7" s="159"/>
      <c r="AS7" s="159"/>
    </row>
    <row r="8" spans="1:45" ht="21" customHeight="1" thickBot="1">
      <c r="A8" s="11"/>
      <c r="B8" s="22"/>
      <c r="C8" s="151" t="s">
        <v>6</v>
      </c>
      <c r="D8" s="152"/>
      <c r="E8" s="152"/>
      <c r="F8" s="152"/>
      <c r="G8" s="152"/>
      <c r="H8" s="152"/>
      <c r="I8" s="152"/>
      <c r="J8" s="152"/>
      <c r="K8" s="152"/>
      <c r="L8" s="104">
        <f>COUNTA(C14:F53)</f>
        <v>2</v>
      </c>
      <c r="M8" s="145"/>
      <c r="N8" s="145"/>
      <c r="O8" s="145"/>
      <c r="P8" s="23"/>
      <c r="Q8" s="23"/>
      <c r="R8" s="23"/>
      <c r="S8" s="23"/>
      <c r="T8" s="23"/>
      <c r="U8" s="91"/>
      <c r="V8" s="23"/>
      <c r="W8" s="163"/>
      <c r="X8" s="149"/>
      <c r="Y8" s="150"/>
      <c r="Z8" s="150"/>
      <c r="AA8" s="150"/>
      <c r="AB8" s="150"/>
      <c r="AC8" s="150"/>
      <c r="AD8" s="107"/>
      <c r="AE8" s="150"/>
      <c r="AF8" s="150"/>
      <c r="AG8" s="150"/>
      <c r="AH8" s="150"/>
      <c r="AI8" s="150"/>
      <c r="AJ8" s="150"/>
      <c r="AK8" s="227"/>
      <c r="AL8" s="172"/>
      <c r="AM8" s="21"/>
      <c r="AN8" s="159"/>
      <c r="AO8" s="159"/>
      <c r="AP8" s="159"/>
      <c r="AQ8" s="159"/>
      <c r="AR8" s="159"/>
      <c r="AS8" s="159"/>
    </row>
    <row r="9" spans="1:45" ht="6.75" customHeight="1" thickBot="1">
      <c r="A9" s="11"/>
      <c r="B9" s="22"/>
      <c r="C9" s="92"/>
      <c r="D9" s="93"/>
      <c r="E9" s="93"/>
      <c r="F9" s="93"/>
      <c r="G9" s="93"/>
      <c r="H9" s="93"/>
      <c r="I9" s="93"/>
      <c r="J9" s="93"/>
      <c r="K9" s="93"/>
      <c r="L9" s="94"/>
      <c r="M9" s="146"/>
      <c r="N9" s="146"/>
      <c r="O9" s="146"/>
      <c r="P9" s="95"/>
      <c r="Q9" s="95"/>
      <c r="R9" s="95"/>
      <c r="S9" s="95"/>
      <c r="T9" s="95"/>
      <c r="U9" s="96"/>
      <c r="V9" s="23"/>
      <c r="W9" s="163"/>
      <c r="X9" s="149"/>
      <c r="Y9" s="150"/>
      <c r="Z9" s="150"/>
      <c r="AA9" s="150"/>
      <c r="AB9" s="150"/>
      <c r="AC9" s="150"/>
      <c r="AD9" s="107"/>
      <c r="AE9" s="150"/>
      <c r="AF9" s="150"/>
      <c r="AG9" s="150"/>
      <c r="AH9" s="150"/>
      <c r="AI9" s="150"/>
      <c r="AJ9" s="150"/>
      <c r="AK9" s="227"/>
      <c r="AL9" s="172"/>
      <c r="AM9" s="21"/>
      <c r="AN9" s="159"/>
      <c r="AO9" s="159"/>
      <c r="AP9" s="159"/>
      <c r="AQ9" s="159"/>
      <c r="AR9" s="159"/>
      <c r="AS9" s="159"/>
    </row>
    <row r="10" spans="1:57" s="26" customFormat="1" ht="7.5" customHeight="1" thickBot="1">
      <c r="A10" s="24"/>
      <c r="B10" s="25"/>
      <c r="C10" s="97"/>
      <c r="D10" s="98"/>
      <c r="E10" s="98"/>
      <c r="F10" s="98"/>
      <c r="G10" s="98"/>
      <c r="H10" s="98"/>
      <c r="I10" s="98"/>
      <c r="J10" s="98"/>
      <c r="K10" s="98"/>
      <c r="L10" s="99"/>
      <c r="M10" s="100"/>
      <c r="N10" s="100"/>
      <c r="O10" s="100"/>
      <c r="P10" s="101"/>
      <c r="Q10" s="101"/>
      <c r="R10" s="101"/>
      <c r="S10" s="101"/>
      <c r="T10" s="101"/>
      <c r="U10" s="102"/>
      <c r="V10" s="23"/>
      <c r="W10" s="163"/>
      <c r="X10" s="149"/>
      <c r="Y10" s="150"/>
      <c r="Z10" s="150"/>
      <c r="AA10" s="150"/>
      <c r="AB10" s="150"/>
      <c r="AC10" s="150"/>
      <c r="AD10" s="107"/>
      <c r="AE10" s="150"/>
      <c r="AF10" s="150"/>
      <c r="AG10" s="150"/>
      <c r="AH10" s="150"/>
      <c r="AI10" s="150"/>
      <c r="AJ10" s="150"/>
      <c r="AK10" s="227"/>
      <c r="AL10" s="172"/>
      <c r="AM10" s="21"/>
      <c r="AN10" s="159"/>
      <c r="AO10" s="159"/>
      <c r="AP10" s="159"/>
      <c r="AQ10" s="159"/>
      <c r="AR10" s="159"/>
      <c r="AS10" s="159"/>
      <c r="AT10" s="4"/>
      <c r="AU10" s="4"/>
      <c r="AV10" s="4"/>
      <c r="AW10" s="4"/>
      <c r="AX10" s="4"/>
      <c r="AY10" s="4"/>
      <c r="AZ10" s="4"/>
      <c r="BA10" s="4"/>
      <c r="BB10" s="4"/>
      <c r="BC10" s="5"/>
      <c r="BD10" s="5"/>
      <c r="BE10" s="5"/>
    </row>
    <row r="11" spans="1:45" ht="15" customHeight="1" thickBot="1">
      <c r="A11" s="11"/>
      <c r="B11" s="27"/>
      <c r="C11" s="168" t="s">
        <v>7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/>
      <c r="W11" s="163"/>
      <c r="X11" s="149"/>
      <c r="Y11" s="150"/>
      <c r="Z11" s="150"/>
      <c r="AA11" s="150"/>
      <c r="AB11" s="150"/>
      <c r="AC11" s="150"/>
      <c r="AD11" s="107"/>
      <c r="AE11" s="150"/>
      <c r="AF11" s="150"/>
      <c r="AG11" s="150"/>
      <c r="AH11" s="150"/>
      <c r="AI11" s="150"/>
      <c r="AJ11" s="150"/>
      <c r="AK11" s="227"/>
      <c r="AL11" s="172"/>
      <c r="AM11" s="21"/>
      <c r="AN11" s="159"/>
      <c r="AO11" s="159"/>
      <c r="AP11" s="159"/>
      <c r="AQ11" s="159"/>
      <c r="AR11" s="159"/>
      <c r="AS11" s="159"/>
    </row>
    <row r="12" spans="1:57" s="31" customFormat="1" ht="9.75" customHeight="1">
      <c r="A12" s="182" t="s">
        <v>8</v>
      </c>
      <c r="B12" s="183"/>
      <c r="C12" s="186" t="s">
        <v>9</v>
      </c>
      <c r="D12" s="186"/>
      <c r="E12" s="186"/>
      <c r="F12" s="186"/>
      <c r="G12" s="153" t="s">
        <v>10</v>
      </c>
      <c r="H12" s="153" t="s">
        <v>11</v>
      </c>
      <c r="I12" s="153" t="s">
        <v>12</v>
      </c>
      <c r="J12" s="153" t="s">
        <v>13</v>
      </c>
      <c r="K12" s="153" t="s">
        <v>14</v>
      </c>
      <c r="L12" s="153" t="s">
        <v>15</v>
      </c>
      <c r="M12" s="153" t="s">
        <v>16</v>
      </c>
      <c r="N12" s="153" t="s">
        <v>17</v>
      </c>
      <c r="O12" s="153" t="s">
        <v>18</v>
      </c>
      <c r="P12" s="153" t="s">
        <v>19</v>
      </c>
      <c r="Q12" s="153" t="s">
        <v>30</v>
      </c>
      <c r="R12" s="153" t="s">
        <v>31</v>
      </c>
      <c r="S12" s="153" t="s">
        <v>32</v>
      </c>
      <c r="T12" s="153" t="s">
        <v>33</v>
      </c>
      <c r="U12" s="153" t="s">
        <v>34</v>
      </c>
      <c r="V12" s="28"/>
      <c r="W12" s="163"/>
      <c r="X12" s="155" t="s">
        <v>20</v>
      </c>
      <c r="Y12" s="157" t="s">
        <v>21</v>
      </c>
      <c r="Z12" s="157" t="s">
        <v>22</v>
      </c>
      <c r="AA12" s="165" t="s">
        <v>23</v>
      </c>
      <c r="AB12" s="157" t="s">
        <v>35</v>
      </c>
      <c r="AC12" s="224" t="s">
        <v>36</v>
      </c>
      <c r="AD12" s="109"/>
      <c r="AE12" s="224" t="s">
        <v>20</v>
      </c>
      <c r="AF12" s="157" t="s">
        <v>21</v>
      </c>
      <c r="AG12" s="157" t="s">
        <v>22</v>
      </c>
      <c r="AH12" s="165" t="s">
        <v>23</v>
      </c>
      <c r="AI12" s="157" t="s">
        <v>35</v>
      </c>
      <c r="AJ12" s="165" t="s">
        <v>36</v>
      </c>
      <c r="AK12" s="227"/>
      <c r="AL12" s="172"/>
      <c r="AM12" s="21"/>
      <c r="AN12" s="167" t="s">
        <v>20</v>
      </c>
      <c r="AO12" s="167" t="s">
        <v>21</v>
      </c>
      <c r="AP12" s="167" t="s">
        <v>22</v>
      </c>
      <c r="AQ12" s="167" t="s">
        <v>23</v>
      </c>
      <c r="AR12" s="167" t="s">
        <v>35</v>
      </c>
      <c r="AS12" s="167" t="s">
        <v>36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30"/>
      <c r="BD12" s="30"/>
      <c r="BE12" s="30"/>
    </row>
    <row r="13" spans="1:57" s="31" customFormat="1" ht="9.75" customHeight="1" thickBot="1">
      <c r="A13" s="184"/>
      <c r="B13" s="185"/>
      <c r="C13" s="187"/>
      <c r="D13" s="187"/>
      <c r="E13" s="187"/>
      <c r="F13" s="187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28"/>
      <c r="W13" s="164"/>
      <c r="X13" s="156"/>
      <c r="Y13" s="158"/>
      <c r="Z13" s="158"/>
      <c r="AA13" s="166"/>
      <c r="AB13" s="158"/>
      <c r="AC13" s="157"/>
      <c r="AD13" s="109"/>
      <c r="AE13" s="224"/>
      <c r="AF13" s="158"/>
      <c r="AG13" s="158"/>
      <c r="AH13" s="166"/>
      <c r="AI13" s="158"/>
      <c r="AJ13" s="166"/>
      <c r="AK13" s="227"/>
      <c r="AL13" s="173"/>
      <c r="AM13" s="21"/>
      <c r="AN13" s="167"/>
      <c r="AO13" s="167"/>
      <c r="AP13" s="167"/>
      <c r="AQ13" s="167"/>
      <c r="AR13" s="167"/>
      <c r="AS13" s="167"/>
      <c r="AT13" s="29"/>
      <c r="AU13" s="29"/>
      <c r="AV13" s="29"/>
      <c r="AW13" s="29"/>
      <c r="AX13" s="29"/>
      <c r="AY13" s="29"/>
      <c r="AZ13" s="29"/>
      <c r="BA13" s="29"/>
      <c r="BB13" s="29"/>
      <c r="BC13" s="30"/>
      <c r="BD13" s="30"/>
      <c r="BE13" s="30"/>
    </row>
    <row r="14" spans="1:57" s="40" customFormat="1" ht="21" customHeight="1" thickBot="1" thickTop="1">
      <c r="A14" s="188">
        <v>1</v>
      </c>
      <c r="B14" s="189"/>
      <c r="C14" s="181" t="s">
        <v>48</v>
      </c>
      <c r="D14" s="181"/>
      <c r="E14" s="181"/>
      <c r="F14" s="181"/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0</v>
      </c>
      <c r="R14" s="1">
        <v>2</v>
      </c>
      <c r="S14" s="1">
        <v>2</v>
      </c>
      <c r="T14" s="1">
        <v>2</v>
      </c>
      <c r="U14" s="1">
        <v>0</v>
      </c>
      <c r="V14" s="32">
        <v>2</v>
      </c>
      <c r="W14" s="113">
        <f>SUM(G14:U14)</f>
        <v>16</v>
      </c>
      <c r="X14" s="86">
        <f>(2-(COUNTIF(G14,"=0")+COUNTIF(H14,"=0")))/2</f>
        <v>1</v>
      </c>
      <c r="Y14" s="86">
        <f>(2-(COUNTIF(I14,"=0")+COUNTIF(J14,"=0")))/2</f>
        <v>1</v>
      </c>
      <c r="Z14" s="86">
        <f>(3-(COUNTIF(K14,"=0")+COUNTIF(Q14,"=0")+COUNTIF(R14,"=0")))/3</f>
        <v>0.6666666666666666</v>
      </c>
      <c r="AA14" s="86">
        <f>(3-(COUNTIF(L14,"=0")+COUNTIF(M14,"=0")+COUNTIF(N14,"=0")))/3</f>
        <v>1</v>
      </c>
      <c r="AB14" s="86">
        <f>(2-(COUNTIF(O14,"=0")+COUNTIF(U14,"=0")))/2</f>
        <v>0.5</v>
      </c>
      <c r="AC14" s="86">
        <f>(3-(COUNTIF(P14,"=0")+COUNTIF(S14,"=0")+COUNTIF(T14,"=0")))/3</f>
        <v>1</v>
      </c>
      <c r="AD14" s="112"/>
      <c r="AE14" s="110">
        <f>SUM(G14+H14)/2</f>
        <v>1</v>
      </c>
      <c r="AF14" s="111">
        <f>SUM(I14+J14)/2</f>
        <v>1</v>
      </c>
      <c r="AG14" s="111">
        <f>SUM(K14+Q14+R14)/5</f>
        <v>0.6</v>
      </c>
      <c r="AH14" s="111">
        <f>SUM(L14+M14+N14)/3</f>
        <v>1</v>
      </c>
      <c r="AI14" s="111">
        <f>SUM(O14+U14)/3</f>
        <v>0.3333333333333333</v>
      </c>
      <c r="AJ14" s="111">
        <f>SUM(P14+S14+T14)/5</f>
        <v>1</v>
      </c>
      <c r="AK14" s="34">
        <f>SUM(AN14:AS14)/6</f>
        <v>1</v>
      </c>
      <c r="AL14" s="35" t="str">
        <f>IF(AK14&gt;=65%,"ОСВ.","НЕ ОСВ.")</f>
        <v>ОСВ.</v>
      </c>
      <c r="AM14" s="36"/>
      <c r="AN14" s="37">
        <f aca="true" t="shared" si="0" ref="AN14:AS14">IF(X14&gt;=50%,1,0)</f>
        <v>1</v>
      </c>
      <c r="AO14" s="37">
        <f t="shared" si="0"/>
        <v>1</v>
      </c>
      <c r="AP14" s="37">
        <f t="shared" si="0"/>
        <v>1</v>
      </c>
      <c r="AQ14" s="37">
        <f t="shared" si="0"/>
        <v>1</v>
      </c>
      <c r="AR14" s="37">
        <f t="shared" si="0"/>
        <v>1</v>
      </c>
      <c r="AS14" s="37">
        <f t="shared" si="0"/>
        <v>1</v>
      </c>
      <c r="AT14" s="38"/>
      <c r="AU14" s="37">
        <f>SUM(AN14:AS14)</f>
        <v>6</v>
      </c>
      <c r="AV14" s="38"/>
      <c r="AW14" s="38"/>
      <c r="AX14" s="38"/>
      <c r="AY14" s="38"/>
      <c r="AZ14" s="38"/>
      <c r="BA14" s="38"/>
      <c r="BB14" s="38"/>
      <c r="BC14" s="39"/>
      <c r="BD14" s="39"/>
      <c r="BE14" s="39"/>
    </row>
    <row r="15" spans="1:57" s="40" customFormat="1" ht="21" customHeight="1" thickBot="1" thickTop="1">
      <c r="A15" s="179">
        <v>2</v>
      </c>
      <c r="B15" s="180"/>
      <c r="C15" s="181" t="s">
        <v>49</v>
      </c>
      <c r="D15" s="181"/>
      <c r="E15" s="181"/>
      <c r="F15" s="181"/>
      <c r="G15" s="1">
        <v>1</v>
      </c>
      <c r="H15" s="1">
        <v>1</v>
      </c>
      <c r="I15" s="1">
        <v>0</v>
      </c>
      <c r="J15" s="1">
        <v>0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 s="1">
        <v>0</v>
      </c>
      <c r="Q15" s="1">
        <v>2</v>
      </c>
      <c r="R15" s="1">
        <v>2</v>
      </c>
      <c r="S15" s="1">
        <v>2</v>
      </c>
      <c r="T15" s="1">
        <v>2</v>
      </c>
      <c r="U15" s="1">
        <v>2</v>
      </c>
      <c r="V15" s="32"/>
      <c r="W15" s="33">
        <f aca="true" t="shared" si="1" ref="W15:W53">SUM(G15:U15)</f>
        <v>16</v>
      </c>
      <c r="X15" s="86">
        <f aca="true" t="shared" si="2" ref="X15:X53">(2-(COUNTIF(G15,"=0")+COUNTIF(H15,"=0")))/2</f>
        <v>1</v>
      </c>
      <c r="Y15" s="86">
        <f aca="true" t="shared" si="3" ref="Y15:Y53">(2-(COUNTIF(I15,"=0")+COUNTIF(J15,"=0")))/2</f>
        <v>0</v>
      </c>
      <c r="Z15" s="86">
        <f aca="true" t="shared" si="4" ref="Z15:Z53">(3-(COUNTIF(K15,"=0")+COUNTIF(Q15,"=0")+COUNTIF(R15,"=0")))/3</f>
        <v>1</v>
      </c>
      <c r="AA15" s="86">
        <f aca="true" t="shared" si="5" ref="AA15:AA53">(3-(COUNTIF(L15,"=0")+COUNTIF(M15,"=0")+COUNTIF(N15,"=0")))/3</f>
        <v>0.6666666666666666</v>
      </c>
      <c r="AB15" s="86">
        <f aca="true" t="shared" si="6" ref="AB15:AB53">(2-(COUNTIF(O15,"=0")+COUNTIF(U15,"=0")))/2</f>
        <v>1</v>
      </c>
      <c r="AC15" s="86">
        <f aca="true" t="shared" si="7" ref="AC15:AC53">(3-(COUNTIF(P15,"=0")+COUNTIF(S15,"=0")+COUNTIF(T15,"=0")))/3</f>
        <v>0.6666666666666666</v>
      </c>
      <c r="AD15" s="112"/>
      <c r="AE15" s="110">
        <f aca="true" t="shared" si="8" ref="AE15:AE53">SUM(G15+H15)/2</f>
        <v>1</v>
      </c>
      <c r="AF15" s="111">
        <f aca="true" t="shared" si="9" ref="AF15:AF53">SUM(I15+J15)/2</f>
        <v>0</v>
      </c>
      <c r="AG15" s="111">
        <f aca="true" t="shared" si="10" ref="AG15:AG53">SUM(K15+Q15+R15)/5</f>
        <v>1</v>
      </c>
      <c r="AH15" s="111">
        <f aca="true" t="shared" si="11" ref="AH15:AH53">SUM(L15+M15+N15)/3</f>
        <v>0.6666666666666666</v>
      </c>
      <c r="AI15" s="111">
        <f aca="true" t="shared" si="12" ref="AI15:AI53">SUM(O15+U15)/3</f>
        <v>1</v>
      </c>
      <c r="AJ15" s="111">
        <f aca="true" t="shared" si="13" ref="AJ15:AJ53">SUM(P15+S15+T15)/5</f>
        <v>0.8</v>
      </c>
      <c r="AK15" s="34">
        <f aca="true" t="shared" si="14" ref="AK15:AK53">SUM(AN15:AS15)/6</f>
        <v>0.8333333333333334</v>
      </c>
      <c r="AL15" s="35" t="str">
        <f>IF(AK15&gt;=65%,"ОСВ.","НЕ ОСВ.")</f>
        <v>ОСВ.</v>
      </c>
      <c r="AM15" s="36"/>
      <c r="AN15" s="37">
        <f aca="true" t="shared" si="15" ref="AN15:AN53">IF(X15&gt;=50%,1,0)</f>
        <v>1</v>
      </c>
      <c r="AO15" s="37">
        <f aca="true" t="shared" si="16" ref="AO15:AO53">IF(Y15&gt;=50%,1,0)</f>
        <v>0</v>
      </c>
      <c r="AP15" s="37">
        <f aca="true" t="shared" si="17" ref="AP15:AP53">IF(Z15&gt;=50%,1,0)</f>
        <v>1</v>
      </c>
      <c r="AQ15" s="37">
        <f aca="true" t="shared" si="18" ref="AQ15:AQ53">IF(AA15&gt;=50%,1,0)</f>
        <v>1</v>
      </c>
      <c r="AR15" s="37">
        <f aca="true" t="shared" si="19" ref="AR15:AR53">IF(AB15&gt;=50%,1,0)</f>
        <v>1</v>
      </c>
      <c r="AS15" s="37">
        <f aca="true" t="shared" si="20" ref="AS15:AS53">IF(AC15&gt;=50%,1,0)</f>
        <v>1</v>
      </c>
      <c r="AT15" s="38"/>
      <c r="AU15" s="37">
        <f aca="true" t="shared" si="21" ref="AU15:AU53">SUM(AN15:AS15)</f>
        <v>5</v>
      </c>
      <c r="AV15" s="38"/>
      <c r="AW15" s="38"/>
      <c r="AX15" s="38"/>
      <c r="AY15" s="38"/>
      <c r="AZ15" s="38"/>
      <c r="BA15" s="38"/>
      <c r="BB15" s="38"/>
      <c r="BC15" s="39"/>
      <c r="BD15" s="39"/>
      <c r="BE15" s="39"/>
    </row>
    <row r="16" spans="1:57" s="40" customFormat="1" ht="21" customHeight="1" hidden="1" thickBot="1" thickTop="1">
      <c r="A16" s="179">
        <v>3</v>
      </c>
      <c r="B16" s="180"/>
      <c r="C16" s="181"/>
      <c r="D16" s="181"/>
      <c r="E16" s="181"/>
      <c r="F16" s="181"/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32"/>
      <c r="W16" s="33">
        <f t="shared" si="1"/>
        <v>0</v>
      </c>
      <c r="X16" s="86">
        <f t="shared" si="2"/>
        <v>0</v>
      </c>
      <c r="Y16" s="86">
        <f t="shared" si="3"/>
        <v>0</v>
      </c>
      <c r="Z16" s="86">
        <f t="shared" si="4"/>
        <v>0</v>
      </c>
      <c r="AA16" s="86">
        <f t="shared" si="5"/>
        <v>0</v>
      </c>
      <c r="AB16" s="86">
        <f t="shared" si="6"/>
        <v>0</v>
      </c>
      <c r="AC16" s="86">
        <f t="shared" si="7"/>
        <v>0</v>
      </c>
      <c r="AD16" s="112"/>
      <c r="AE16" s="110">
        <f t="shared" si="8"/>
        <v>0</v>
      </c>
      <c r="AF16" s="111">
        <f t="shared" si="9"/>
        <v>0</v>
      </c>
      <c r="AG16" s="111">
        <f t="shared" si="10"/>
        <v>0</v>
      </c>
      <c r="AH16" s="111">
        <f t="shared" si="11"/>
        <v>0</v>
      </c>
      <c r="AI16" s="111">
        <f t="shared" si="12"/>
        <v>0</v>
      </c>
      <c r="AJ16" s="111">
        <f t="shared" si="13"/>
        <v>0</v>
      </c>
      <c r="AK16" s="34">
        <f t="shared" si="14"/>
        <v>0</v>
      </c>
      <c r="AL16" s="35" t="str">
        <f aca="true" t="shared" si="22" ref="AL16:AL53">IF(AK16&gt;=65%,"ОСВ.","НЕ ОСВ.")</f>
        <v>НЕ ОСВ.</v>
      </c>
      <c r="AM16" s="36"/>
      <c r="AN16" s="37">
        <f t="shared" si="15"/>
        <v>0</v>
      </c>
      <c r="AO16" s="37">
        <f t="shared" si="16"/>
        <v>0</v>
      </c>
      <c r="AP16" s="37">
        <f t="shared" si="17"/>
        <v>0</v>
      </c>
      <c r="AQ16" s="37">
        <f t="shared" si="18"/>
        <v>0</v>
      </c>
      <c r="AR16" s="37">
        <f t="shared" si="19"/>
        <v>0</v>
      </c>
      <c r="AS16" s="37">
        <f t="shared" si="20"/>
        <v>0</v>
      </c>
      <c r="AT16" s="38"/>
      <c r="AU16" s="37">
        <f t="shared" si="21"/>
        <v>0</v>
      </c>
      <c r="AV16" s="38"/>
      <c r="AW16" s="38"/>
      <c r="AX16" s="38"/>
      <c r="AY16" s="38"/>
      <c r="AZ16" s="38"/>
      <c r="BA16" s="38"/>
      <c r="BB16" s="38"/>
      <c r="BC16" s="39"/>
      <c r="BD16" s="39"/>
      <c r="BE16" s="39"/>
    </row>
    <row r="17" spans="1:57" s="40" customFormat="1" ht="21" customHeight="1" hidden="1" thickBot="1" thickTop="1">
      <c r="A17" s="179">
        <v>4</v>
      </c>
      <c r="B17" s="180"/>
      <c r="C17" s="181"/>
      <c r="D17" s="181"/>
      <c r="E17" s="181"/>
      <c r="F17" s="181"/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32"/>
      <c r="W17" s="33">
        <f t="shared" si="1"/>
        <v>0</v>
      </c>
      <c r="X17" s="86">
        <f t="shared" si="2"/>
        <v>0</v>
      </c>
      <c r="Y17" s="86">
        <f t="shared" si="3"/>
        <v>0</v>
      </c>
      <c r="Z17" s="86">
        <f t="shared" si="4"/>
        <v>0</v>
      </c>
      <c r="AA17" s="86">
        <f t="shared" si="5"/>
        <v>0</v>
      </c>
      <c r="AB17" s="86">
        <f t="shared" si="6"/>
        <v>0</v>
      </c>
      <c r="AC17" s="86">
        <f t="shared" si="7"/>
        <v>0</v>
      </c>
      <c r="AD17" s="112"/>
      <c r="AE17" s="110">
        <f t="shared" si="8"/>
        <v>0</v>
      </c>
      <c r="AF17" s="111">
        <f t="shared" si="9"/>
        <v>0</v>
      </c>
      <c r="AG17" s="111">
        <f t="shared" si="10"/>
        <v>0</v>
      </c>
      <c r="AH17" s="111">
        <f t="shared" si="11"/>
        <v>0</v>
      </c>
      <c r="AI17" s="111">
        <f t="shared" si="12"/>
        <v>0</v>
      </c>
      <c r="AJ17" s="111">
        <f t="shared" si="13"/>
        <v>0</v>
      </c>
      <c r="AK17" s="34">
        <f t="shared" si="14"/>
        <v>0</v>
      </c>
      <c r="AL17" s="35" t="str">
        <f t="shared" si="22"/>
        <v>НЕ ОСВ.</v>
      </c>
      <c r="AM17" s="36"/>
      <c r="AN17" s="37">
        <f t="shared" si="15"/>
        <v>0</v>
      </c>
      <c r="AO17" s="37">
        <f t="shared" si="16"/>
        <v>0</v>
      </c>
      <c r="AP17" s="37">
        <f t="shared" si="17"/>
        <v>0</v>
      </c>
      <c r="AQ17" s="37">
        <f t="shared" si="18"/>
        <v>0</v>
      </c>
      <c r="AR17" s="37">
        <f t="shared" si="19"/>
        <v>0</v>
      </c>
      <c r="AS17" s="37">
        <f t="shared" si="20"/>
        <v>0</v>
      </c>
      <c r="AT17" s="38"/>
      <c r="AU17" s="37">
        <f t="shared" si="21"/>
        <v>0</v>
      </c>
      <c r="AV17" s="38"/>
      <c r="AW17" s="38"/>
      <c r="AX17" s="38"/>
      <c r="AY17" s="38"/>
      <c r="AZ17" s="38"/>
      <c r="BA17" s="38"/>
      <c r="BB17" s="38"/>
      <c r="BC17" s="39"/>
      <c r="BD17" s="39"/>
      <c r="BE17" s="39"/>
    </row>
    <row r="18" spans="1:57" s="40" customFormat="1" ht="21" customHeight="1" hidden="1" thickBot="1" thickTop="1">
      <c r="A18" s="179">
        <v>5</v>
      </c>
      <c r="B18" s="180"/>
      <c r="C18" s="181"/>
      <c r="D18" s="181"/>
      <c r="E18" s="181"/>
      <c r="F18" s="181"/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32"/>
      <c r="W18" s="33">
        <f t="shared" si="1"/>
        <v>0</v>
      </c>
      <c r="X18" s="86">
        <f t="shared" si="2"/>
        <v>0</v>
      </c>
      <c r="Y18" s="86">
        <f t="shared" si="3"/>
        <v>0</v>
      </c>
      <c r="Z18" s="86">
        <f t="shared" si="4"/>
        <v>0</v>
      </c>
      <c r="AA18" s="86">
        <f t="shared" si="5"/>
        <v>0</v>
      </c>
      <c r="AB18" s="86">
        <f t="shared" si="6"/>
        <v>0</v>
      </c>
      <c r="AC18" s="86">
        <f t="shared" si="7"/>
        <v>0</v>
      </c>
      <c r="AD18" s="112"/>
      <c r="AE18" s="110">
        <f t="shared" si="8"/>
        <v>0</v>
      </c>
      <c r="AF18" s="111">
        <f t="shared" si="9"/>
        <v>0</v>
      </c>
      <c r="AG18" s="111">
        <f t="shared" si="10"/>
        <v>0</v>
      </c>
      <c r="AH18" s="111">
        <f t="shared" si="11"/>
        <v>0</v>
      </c>
      <c r="AI18" s="111">
        <f t="shared" si="12"/>
        <v>0</v>
      </c>
      <c r="AJ18" s="111">
        <f t="shared" si="13"/>
        <v>0</v>
      </c>
      <c r="AK18" s="34">
        <f t="shared" si="14"/>
        <v>0</v>
      </c>
      <c r="AL18" s="35" t="str">
        <f t="shared" si="22"/>
        <v>НЕ ОСВ.</v>
      </c>
      <c r="AM18" s="36"/>
      <c r="AN18" s="37">
        <f t="shared" si="15"/>
        <v>0</v>
      </c>
      <c r="AO18" s="37">
        <f t="shared" si="16"/>
        <v>0</v>
      </c>
      <c r="AP18" s="37">
        <f t="shared" si="17"/>
        <v>0</v>
      </c>
      <c r="AQ18" s="37">
        <f t="shared" si="18"/>
        <v>0</v>
      </c>
      <c r="AR18" s="37">
        <f t="shared" si="19"/>
        <v>0</v>
      </c>
      <c r="AS18" s="37">
        <f t="shared" si="20"/>
        <v>0</v>
      </c>
      <c r="AT18" s="38"/>
      <c r="AU18" s="37">
        <f t="shared" si="21"/>
        <v>0</v>
      </c>
      <c r="AV18" s="38"/>
      <c r="AW18" s="38"/>
      <c r="AX18" s="38"/>
      <c r="AY18" s="38"/>
      <c r="AZ18" s="38"/>
      <c r="BA18" s="38"/>
      <c r="BB18" s="38"/>
      <c r="BC18" s="39"/>
      <c r="BD18" s="39"/>
      <c r="BE18" s="39"/>
    </row>
    <row r="19" spans="1:57" s="40" customFormat="1" ht="21" customHeight="1" hidden="1" thickBot="1" thickTop="1">
      <c r="A19" s="179">
        <v>6</v>
      </c>
      <c r="B19" s="180"/>
      <c r="C19" s="181"/>
      <c r="D19" s="181"/>
      <c r="E19" s="181"/>
      <c r="F19" s="181"/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32"/>
      <c r="W19" s="33">
        <f t="shared" si="1"/>
        <v>0</v>
      </c>
      <c r="X19" s="86">
        <f t="shared" si="2"/>
        <v>0</v>
      </c>
      <c r="Y19" s="86">
        <f t="shared" si="3"/>
        <v>0</v>
      </c>
      <c r="Z19" s="86">
        <f t="shared" si="4"/>
        <v>0</v>
      </c>
      <c r="AA19" s="86">
        <f t="shared" si="5"/>
        <v>0</v>
      </c>
      <c r="AB19" s="86">
        <f t="shared" si="6"/>
        <v>0</v>
      </c>
      <c r="AC19" s="86">
        <f t="shared" si="7"/>
        <v>0</v>
      </c>
      <c r="AD19" s="112"/>
      <c r="AE19" s="110">
        <f t="shared" si="8"/>
        <v>0</v>
      </c>
      <c r="AF19" s="111">
        <f t="shared" si="9"/>
        <v>0</v>
      </c>
      <c r="AG19" s="111">
        <f t="shared" si="10"/>
        <v>0</v>
      </c>
      <c r="AH19" s="111">
        <f t="shared" si="11"/>
        <v>0</v>
      </c>
      <c r="AI19" s="111">
        <f t="shared" si="12"/>
        <v>0</v>
      </c>
      <c r="AJ19" s="111">
        <f t="shared" si="13"/>
        <v>0</v>
      </c>
      <c r="AK19" s="34">
        <f t="shared" si="14"/>
        <v>0</v>
      </c>
      <c r="AL19" s="35" t="str">
        <f t="shared" si="22"/>
        <v>НЕ ОСВ.</v>
      </c>
      <c r="AM19" s="36"/>
      <c r="AN19" s="37">
        <f t="shared" si="15"/>
        <v>0</v>
      </c>
      <c r="AO19" s="37">
        <f t="shared" si="16"/>
        <v>0</v>
      </c>
      <c r="AP19" s="37">
        <f t="shared" si="17"/>
        <v>0</v>
      </c>
      <c r="AQ19" s="37">
        <f t="shared" si="18"/>
        <v>0</v>
      </c>
      <c r="AR19" s="37">
        <f t="shared" si="19"/>
        <v>0</v>
      </c>
      <c r="AS19" s="37">
        <f t="shared" si="20"/>
        <v>0</v>
      </c>
      <c r="AT19" s="38"/>
      <c r="AU19" s="37">
        <f t="shared" si="21"/>
        <v>0</v>
      </c>
      <c r="AV19" s="38"/>
      <c r="AW19" s="38"/>
      <c r="AX19" s="38"/>
      <c r="AY19" s="38"/>
      <c r="AZ19" s="38"/>
      <c r="BA19" s="38"/>
      <c r="BB19" s="38"/>
      <c r="BC19" s="39"/>
      <c r="BD19" s="39"/>
      <c r="BE19" s="39"/>
    </row>
    <row r="20" spans="1:57" s="40" customFormat="1" ht="21" customHeight="1" hidden="1" thickBot="1" thickTop="1">
      <c r="A20" s="179">
        <v>7</v>
      </c>
      <c r="B20" s="180"/>
      <c r="C20" s="181"/>
      <c r="D20" s="181"/>
      <c r="E20" s="181"/>
      <c r="F20" s="181"/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32"/>
      <c r="W20" s="33">
        <f t="shared" si="1"/>
        <v>0</v>
      </c>
      <c r="X20" s="86">
        <f t="shared" si="2"/>
        <v>0</v>
      </c>
      <c r="Y20" s="86">
        <f t="shared" si="3"/>
        <v>0</v>
      </c>
      <c r="Z20" s="86">
        <f t="shared" si="4"/>
        <v>0</v>
      </c>
      <c r="AA20" s="86">
        <f t="shared" si="5"/>
        <v>0</v>
      </c>
      <c r="AB20" s="86">
        <f t="shared" si="6"/>
        <v>0</v>
      </c>
      <c r="AC20" s="86">
        <f t="shared" si="7"/>
        <v>0</v>
      </c>
      <c r="AD20" s="112"/>
      <c r="AE20" s="110">
        <f t="shared" si="8"/>
        <v>0</v>
      </c>
      <c r="AF20" s="111">
        <f t="shared" si="9"/>
        <v>0</v>
      </c>
      <c r="AG20" s="111">
        <f t="shared" si="10"/>
        <v>0</v>
      </c>
      <c r="AH20" s="111">
        <f t="shared" si="11"/>
        <v>0</v>
      </c>
      <c r="AI20" s="111">
        <f t="shared" si="12"/>
        <v>0</v>
      </c>
      <c r="AJ20" s="111">
        <f t="shared" si="13"/>
        <v>0</v>
      </c>
      <c r="AK20" s="34">
        <f t="shared" si="14"/>
        <v>0</v>
      </c>
      <c r="AL20" s="35" t="str">
        <f t="shared" si="22"/>
        <v>НЕ ОСВ.</v>
      </c>
      <c r="AM20" s="36"/>
      <c r="AN20" s="37">
        <f t="shared" si="15"/>
        <v>0</v>
      </c>
      <c r="AO20" s="37">
        <f t="shared" si="16"/>
        <v>0</v>
      </c>
      <c r="AP20" s="37">
        <f t="shared" si="17"/>
        <v>0</v>
      </c>
      <c r="AQ20" s="37">
        <f t="shared" si="18"/>
        <v>0</v>
      </c>
      <c r="AR20" s="37">
        <f t="shared" si="19"/>
        <v>0</v>
      </c>
      <c r="AS20" s="37">
        <f t="shared" si="20"/>
        <v>0</v>
      </c>
      <c r="AT20" s="38"/>
      <c r="AU20" s="37">
        <f t="shared" si="21"/>
        <v>0</v>
      </c>
      <c r="AV20" s="38"/>
      <c r="AW20" s="38"/>
      <c r="AX20" s="38"/>
      <c r="AY20" s="38"/>
      <c r="AZ20" s="38"/>
      <c r="BA20" s="38"/>
      <c r="BB20" s="38"/>
      <c r="BC20" s="39"/>
      <c r="BD20" s="39"/>
      <c r="BE20" s="39"/>
    </row>
    <row r="21" spans="1:57" s="40" customFormat="1" ht="21" customHeight="1" hidden="1" thickBot="1" thickTop="1">
      <c r="A21" s="179">
        <v>8</v>
      </c>
      <c r="B21" s="180"/>
      <c r="C21" s="181"/>
      <c r="D21" s="181"/>
      <c r="E21" s="181"/>
      <c r="F21" s="181"/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32"/>
      <c r="W21" s="33">
        <f t="shared" si="1"/>
        <v>0</v>
      </c>
      <c r="X21" s="86">
        <f t="shared" si="2"/>
        <v>0</v>
      </c>
      <c r="Y21" s="86">
        <f t="shared" si="3"/>
        <v>0</v>
      </c>
      <c r="Z21" s="86">
        <f t="shared" si="4"/>
        <v>0</v>
      </c>
      <c r="AA21" s="86">
        <f t="shared" si="5"/>
        <v>0</v>
      </c>
      <c r="AB21" s="86">
        <f t="shared" si="6"/>
        <v>0</v>
      </c>
      <c r="AC21" s="86">
        <f t="shared" si="7"/>
        <v>0</v>
      </c>
      <c r="AD21" s="112"/>
      <c r="AE21" s="110">
        <f t="shared" si="8"/>
        <v>0</v>
      </c>
      <c r="AF21" s="111">
        <f t="shared" si="9"/>
        <v>0</v>
      </c>
      <c r="AG21" s="111">
        <f t="shared" si="10"/>
        <v>0</v>
      </c>
      <c r="AH21" s="111">
        <f t="shared" si="11"/>
        <v>0</v>
      </c>
      <c r="AI21" s="111">
        <f t="shared" si="12"/>
        <v>0</v>
      </c>
      <c r="AJ21" s="111">
        <f t="shared" si="13"/>
        <v>0</v>
      </c>
      <c r="AK21" s="34">
        <f t="shared" si="14"/>
        <v>0</v>
      </c>
      <c r="AL21" s="35" t="str">
        <f t="shared" si="22"/>
        <v>НЕ ОСВ.</v>
      </c>
      <c r="AM21" s="36"/>
      <c r="AN21" s="37">
        <f t="shared" si="15"/>
        <v>0</v>
      </c>
      <c r="AO21" s="37">
        <f t="shared" si="16"/>
        <v>0</v>
      </c>
      <c r="AP21" s="37">
        <f t="shared" si="17"/>
        <v>0</v>
      </c>
      <c r="AQ21" s="37">
        <f t="shared" si="18"/>
        <v>0</v>
      </c>
      <c r="AR21" s="37">
        <f t="shared" si="19"/>
        <v>0</v>
      </c>
      <c r="AS21" s="37">
        <f t="shared" si="20"/>
        <v>0</v>
      </c>
      <c r="AT21" s="38"/>
      <c r="AU21" s="37">
        <f t="shared" si="21"/>
        <v>0</v>
      </c>
      <c r="AV21" s="38"/>
      <c r="AW21" s="38"/>
      <c r="AX21" s="38"/>
      <c r="AY21" s="38"/>
      <c r="AZ21" s="38"/>
      <c r="BA21" s="38"/>
      <c r="BB21" s="38"/>
      <c r="BC21" s="39"/>
      <c r="BD21" s="39"/>
      <c r="BE21" s="39"/>
    </row>
    <row r="22" spans="1:57" s="40" customFormat="1" ht="21" customHeight="1" hidden="1" thickBot="1" thickTop="1">
      <c r="A22" s="179">
        <v>9</v>
      </c>
      <c r="B22" s="180"/>
      <c r="C22" s="181"/>
      <c r="D22" s="181"/>
      <c r="E22" s="181"/>
      <c r="F22" s="181"/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32"/>
      <c r="W22" s="33">
        <f t="shared" si="1"/>
        <v>0</v>
      </c>
      <c r="X22" s="86">
        <f t="shared" si="2"/>
        <v>0</v>
      </c>
      <c r="Y22" s="86">
        <f t="shared" si="3"/>
        <v>0</v>
      </c>
      <c r="Z22" s="86">
        <f t="shared" si="4"/>
        <v>0</v>
      </c>
      <c r="AA22" s="86">
        <f t="shared" si="5"/>
        <v>0</v>
      </c>
      <c r="AB22" s="86">
        <f t="shared" si="6"/>
        <v>0</v>
      </c>
      <c r="AC22" s="86">
        <f t="shared" si="7"/>
        <v>0</v>
      </c>
      <c r="AD22" s="112"/>
      <c r="AE22" s="110">
        <f t="shared" si="8"/>
        <v>0</v>
      </c>
      <c r="AF22" s="111">
        <f t="shared" si="9"/>
        <v>0</v>
      </c>
      <c r="AG22" s="111">
        <f t="shared" si="10"/>
        <v>0</v>
      </c>
      <c r="AH22" s="111">
        <f t="shared" si="11"/>
        <v>0</v>
      </c>
      <c r="AI22" s="111">
        <f t="shared" si="12"/>
        <v>0</v>
      </c>
      <c r="AJ22" s="111">
        <f t="shared" si="13"/>
        <v>0</v>
      </c>
      <c r="AK22" s="34">
        <f t="shared" si="14"/>
        <v>0</v>
      </c>
      <c r="AL22" s="35" t="str">
        <f t="shared" si="22"/>
        <v>НЕ ОСВ.</v>
      </c>
      <c r="AM22" s="36"/>
      <c r="AN22" s="37">
        <f t="shared" si="15"/>
        <v>0</v>
      </c>
      <c r="AO22" s="37">
        <f t="shared" si="16"/>
        <v>0</v>
      </c>
      <c r="AP22" s="37">
        <f t="shared" si="17"/>
        <v>0</v>
      </c>
      <c r="AQ22" s="37">
        <f t="shared" si="18"/>
        <v>0</v>
      </c>
      <c r="AR22" s="37">
        <f t="shared" si="19"/>
        <v>0</v>
      </c>
      <c r="AS22" s="37">
        <f t="shared" si="20"/>
        <v>0</v>
      </c>
      <c r="AT22" s="38"/>
      <c r="AU22" s="37">
        <f t="shared" si="21"/>
        <v>0</v>
      </c>
      <c r="AV22" s="38"/>
      <c r="AW22" s="38"/>
      <c r="AX22" s="38"/>
      <c r="AY22" s="38"/>
      <c r="AZ22" s="38"/>
      <c r="BA22" s="38"/>
      <c r="BB22" s="38"/>
      <c r="BC22" s="39"/>
      <c r="BD22" s="39"/>
      <c r="BE22" s="39"/>
    </row>
    <row r="23" spans="1:57" s="40" customFormat="1" ht="21" customHeight="1" hidden="1" thickBot="1" thickTop="1">
      <c r="A23" s="179">
        <v>10</v>
      </c>
      <c r="B23" s="180"/>
      <c r="C23" s="181"/>
      <c r="D23" s="181"/>
      <c r="E23" s="181"/>
      <c r="F23" s="181"/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32"/>
      <c r="W23" s="33">
        <f t="shared" si="1"/>
        <v>0</v>
      </c>
      <c r="X23" s="86">
        <f t="shared" si="2"/>
        <v>0</v>
      </c>
      <c r="Y23" s="86">
        <f t="shared" si="3"/>
        <v>0</v>
      </c>
      <c r="Z23" s="86">
        <f t="shared" si="4"/>
        <v>0</v>
      </c>
      <c r="AA23" s="86">
        <f t="shared" si="5"/>
        <v>0</v>
      </c>
      <c r="AB23" s="86">
        <f t="shared" si="6"/>
        <v>0</v>
      </c>
      <c r="AC23" s="86">
        <f t="shared" si="7"/>
        <v>0</v>
      </c>
      <c r="AD23" s="112"/>
      <c r="AE23" s="110">
        <f t="shared" si="8"/>
        <v>0</v>
      </c>
      <c r="AF23" s="111">
        <f t="shared" si="9"/>
        <v>0</v>
      </c>
      <c r="AG23" s="111">
        <f t="shared" si="10"/>
        <v>0</v>
      </c>
      <c r="AH23" s="111">
        <f t="shared" si="11"/>
        <v>0</v>
      </c>
      <c r="AI23" s="111">
        <f t="shared" si="12"/>
        <v>0</v>
      </c>
      <c r="AJ23" s="111">
        <f t="shared" si="13"/>
        <v>0</v>
      </c>
      <c r="AK23" s="34">
        <f t="shared" si="14"/>
        <v>0</v>
      </c>
      <c r="AL23" s="35" t="str">
        <f t="shared" si="22"/>
        <v>НЕ ОСВ.</v>
      </c>
      <c r="AM23" s="36"/>
      <c r="AN23" s="37">
        <f t="shared" si="15"/>
        <v>0</v>
      </c>
      <c r="AO23" s="37">
        <f t="shared" si="16"/>
        <v>0</v>
      </c>
      <c r="AP23" s="37">
        <f t="shared" si="17"/>
        <v>0</v>
      </c>
      <c r="AQ23" s="37">
        <f t="shared" si="18"/>
        <v>0</v>
      </c>
      <c r="AR23" s="37">
        <f t="shared" si="19"/>
        <v>0</v>
      </c>
      <c r="AS23" s="37">
        <f t="shared" si="20"/>
        <v>0</v>
      </c>
      <c r="AT23" s="38"/>
      <c r="AU23" s="37">
        <f t="shared" si="21"/>
        <v>0</v>
      </c>
      <c r="AV23" s="38"/>
      <c r="AW23" s="38"/>
      <c r="AX23" s="38"/>
      <c r="AY23" s="38"/>
      <c r="AZ23" s="38"/>
      <c r="BA23" s="38"/>
      <c r="BB23" s="38"/>
      <c r="BC23" s="39"/>
      <c r="BD23" s="39"/>
      <c r="BE23" s="39"/>
    </row>
    <row r="24" spans="1:57" s="40" customFormat="1" ht="21" customHeight="1" hidden="1" thickBot="1" thickTop="1">
      <c r="A24" s="179">
        <v>11</v>
      </c>
      <c r="B24" s="180"/>
      <c r="C24" s="181"/>
      <c r="D24" s="181"/>
      <c r="E24" s="181"/>
      <c r="F24" s="181"/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32"/>
      <c r="W24" s="33">
        <f t="shared" si="1"/>
        <v>0</v>
      </c>
      <c r="X24" s="86">
        <f t="shared" si="2"/>
        <v>0</v>
      </c>
      <c r="Y24" s="86">
        <f t="shared" si="3"/>
        <v>0</v>
      </c>
      <c r="Z24" s="86">
        <f t="shared" si="4"/>
        <v>0</v>
      </c>
      <c r="AA24" s="86">
        <f t="shared" si="5"/>
        <v>0</v>
      </c>
      <c r="AB24" s="86">
        <f t="shared" si="6"/>
        <v>0</v>
      </c>
      <c r="AC24" s="86">
        <f t="shared" si="7"/>
        <v>0</v>
      </c>
      <c r="AD24" s="112"/>
      <c r="AE24" s="110">
        <f t="shared" si="8"/>
        <v>0</v>
      </c>
      <c r="AF24" s="111">
        <f t="shared" si="9"/>
        <v>0</v>
      </c>
      <c r="AG24" s="111">
        <f t="shared" si="10"/>
        <v>0</v>
      </c>
      <c r="AH24" s="111">
        <f t="shared" si="11"/>
        <v>0</v>
      </c>
      <c r="AI24" s="111">
        <f t="shared" si="12"/>
        <v>0</v>
      </c>
      <c r="AJ24" s="111">
        <f t="shared" si="13"/>
        <v>0</v>
      </c>
      <c r="AK24" s="34">
        <f t="shared" si="14"/>
        <v>0</v>
      </c>
      <c r="AL24" s="35" t="str">
        <f t="shared" si="22"/>
        <v>НЕ ОСВ.</v>
      </c>
      <c r="AM24" s="36"/>
      <c r="AN24" s="37">
        <f t="shared" si="15"/>
        <v>0</v>
      </c>
      <c r="AO24" s="37">
        <f t="shared" si="16"/>
        <v>0</v>
      </c>
      <c r="AP24" s="37">
        <f t="shared" si="17"/>
        <v>0</v>
      </c>
      <c r="AQ24" s="37">
        <f t="shared" si="18"/>
        <v>0</v>
      </c>
      <c r="AR24" s="37">
        <f t="shared" si="19"/>
        <v>0</v>
      </c>
      <c r="AS24" s="37">
        <f t="shared" si="20"/>
        <v>0</v>
      </c>
      <c r="AT24" s="38"/>
      <c r="AU24" s="37">
        <f t="shared" si="21"/>
        <v>0</v>
      </c>
      <c r="AV24" s="38"/>
      <c r="AW24" s="38"/>
      <c r="AX24" s="38"/>
      <c r="AY24" s="38"/>
      <c r="AZ24" s="38"/>
      <c r="BA24" s="38"/>
      <c r="BB24" s="38"/>
      <c r="BC24" s="39"/>
      <c r="BD24" s="39"/>
      <c r="BE24" s="39"/>
    </row>
    <row r="25" spans="1:57" s="40" customFormat="1" ht="21" customHeight="1" hidden="1" thickBot="1" thickTop="1">
      <c r="A25" s="179">
        <v>12</v>
      </c>
      <c r="B25" s="180"/>
      <c r="C25" s="181"/>
      <c r="D25" s="181"/>
      <c r="E25" s="181"/>
      <c r="F25" s="181"/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32"/>
      <c r="W25" s="33">
        <f t="shared" si="1"/>
        <v>0</v>
      </c>
      <c r="X25" s="86">
        <f t="shared" si="2"/>
        <v>0</v>
      </c>
      <c r="Y25" s="86">
        <f t="shared" si="3"/>
        <v>0</v>
      </c>
      <c r="Z25" s="86">
        <f t="shared" si="4"/>
        <v>0</v>
      </c>
      <c r="AA25" s="86">
        <f t="shared" si="5"/>
        <v>0</v>
      </c>
      <c r="AB25" s="86">
        <f t="shared" si="6"/>
        <v>0</v>
      </c>
      <c r="AC25" s="86">
        <f t="shared" si="7"/>
        <v>0</v>
      </c>
      <c r="AD25" s="112"/>
      <c r="AE25" s="110">
        <f t="shared" si="8"/>
        <v>0</v>
      </c>
      <c r="AF25" s="111">
        <f t="shared" si="9"/>
        <v>0</v>
      </c>
      <c r="AG25" s="111">
        <f t="shared" si="10"/>
        <v>0</v>
      </c>
      <c r="AH25" s="111">
        <f t="shared" si="11"/>
        <v>0</v>
      </c>
      <c r="AI25" s="111">
        <f t="shared" si="12"/>
        <v>0</v>
      </c>
      <c r="AJ25" s="111">
        <f t="shared" si="13"/>
        <v>0</v>
      </c>
      <c r="AK25" s="34">
        <f t="shared" si="14"/>
        <v>0</v>
      </c>
      <c r="AL25" s="35" t="str">
        <f t="shared" si="22"/>
        <v>НЕ ОСВ.</v>
      </c>
      <c r="AM25" s="36"/>
      <c r="AN25" s="37">
        <f t="shared" si="15"/>
        <v>0</v>
      </c>
      <c r="AO25" s="37">
        <f t="shared" si="16"/>
        <v>0</v>
      </c>
      <c r="AP25" s="37">
        <f t="shared" si="17"/>
        <v>0</v>
      </c>
      <c r="AQ25" s="37">
        <f t="shared" si="18"/>
        <v>0</v>
      </c>
      <c r="AR25" s="37">
        <f t="shared" si="19"/>
        <v>0</v>
      </c>
      <c r="AS25" s="37">
        <f t="shared" si="20"/>
        <v>0</v>
      </c>
      <c r="AT25" s="38"/>
      <c r="AU25" s="37">
        <f t="shared" si="21"/>
        <v>0</v>
      </c>
      <c r="AV25" s="38"/>
      <c r="AW25" s="38"/>
      <c r="AX25" s="38"/>
      <c r="AY25" s="38"/>
      <c r="AZ25" s="38"/>
      <c r="BA25" s="38"/>
      <c r="BB25" s="38"/>
      <c r="BC25" s="39"/>
      <c r="BD25" s="39"/>
      <c r="BE25" s="39"/>
    </row>
    <row r="26" spans="1:57" s="40" customFormat="1" ht="21" customHeight="1" hidden="1" thickBot="1" thickTop="1">
      <c r="A26" s="179">
        <v>13</v>
      </c>
      <c r="B26" s="180"/>
      <c r="C26" s="181"/>
      <c r="D26" s="181"/>
      <c r="E26" s="181"/>
      <c r="F26" s="181"/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32"/>
      <c r="W26" s="33">
        <f t="shared" si="1"/>
        <v>0</v>
      </c>
      <c r="X26" s="86">
        <f t="shared" si="2"/>
        <v>0</v>
      </c>
      <c r="Y26" s="86">
        <f t="shared" si="3"/>
        <v>0</v>
      </c>
      <c r="Z26" s="86">
        <f t="shared" si="4"/>
        <v>0</v>
      </c>
      <c r="AA26" s="86">
        <f t="shared" si="5"/>
        <v>0</v>
      </c>
      <c r="AB26" s="86">
        <f t="shared" si="6"/>
        <v>0</v>
      </c>
      <c r="AC26" s="86">
        <f t="shared" si="7"/>
        <v>0</v>
      </c>
      <c r="AD26" s="112"/>
      <c r="AE26" s="110">
        <f t="shared" si="8"/>
        <v>0</v>
      </c>
      <c r="AF26" s="111">
        <f t="shared" si="9"/>
        <v>0</v>
      </c>
      <c r="AG26" s="111">
        <f t="shared" si="10"/>
        <v>0</v>
      </c>
      <c r="AH26" s="111">
        <f t="shared" si="11"/>
        <v>0</v>
      </c>
      <c r="AI26" s="111">
        <f t="shared" si="12"/>
        <v>0</v>
      </c>
      <c r="AJ26" s="111">
        <f t="shared" si="13"/>
        <v>0</v>
      </c>
      <c r="AK26" s="34">
        <f t="shared" si="14"/>
        <v>0</v>
      </c>
      <c r="AL26" s="35" t="str">
        <f t="shared" si="22"/>
        <v>НЕ ОСВ.</v>
      </c>
      <c r="AM26" s="36"/>
      <c r="AN26" s="37">
        <f t="shared" si="15"/>
        <v>0</v>
      </c>
      <c r="AO26" s="37">
        <f t="shared" si="16"/>
        <v>0</v>
      </c>
      <c r="AP26" s="37">
        <f t="shared" si="17"/>
        <v>0</v>
      </c>
      <c r="AQ26" s="37">
        <f t="shared" si="18"/>
        <v>0</v>
      </c>
      <c r="AR26" s="37">
        <f t="shared" si="19"/>
        <v>0</v>
      </c>
      <c r="AS26" s="37">
        <f t="shared" si="20"/>
        <v>0</v>
      </c>
      <c r="AT26" s="38"/>
      <c r="AU26" s="37">
        <f t="shared" si="21"/>
        <v>0</v>
      </c>
      <c r="AV26" s="38"/>
      <c r="AW26" s="38"/>
      <c r="AX26" s="38"/>
      <c r="AY26" s="38"/>
      <c r="AZ26" s="38"/>
      <c r="BA26" s="38"/>
      <c r="BB26" s="38"/>
      <c r="BC26" s="39"/>
      <c r="BD26" s="39"/>
      <c r="BE26" s="39"/>
    </row>
    <row r="27" spans="1:57" s="40" customFormat="1" ht="21" customHeight="1" hidden="1" thickBot="1" thickTop="1">
      <c r="A27" s="179">
        <v>14</v>
      </c>
      <c r="B27" s="180"/>
      <c r="C27" s="181"/>
      <c r="D27" s="181"/>
      <c r="E27" s="181"/>
      <c r="F27" s="181"/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32"/>
      <c r="W27" s="33">
        <f t="shared" si="1"/>
        <v>0</v>
      </c>
      <c r="X27" s="86">
        <f t="shared" si="2"/>
        <v>0</v>
      </c>
      <c r="Y27" s="86">
        <f t="shared" si="3"/>
        <v>0</v>
      </c>
      <c r="Z27" s="86">
        <f t="shared" si="4"/>
        <v>0</v>
      </c>
      <c r="AA27" s="86">
        <f t="shared" si="5"/>
        <v>0</v>
      </c>
      <c r="AB27" s="86">
        <f t="shared" si="6"/>
        <v>0</v>
      </c>
      <c r="AC27" s="86">
        <f t="shared" si="7"/>
        <v>0</v>
      </c>
      <c r="AD27" s="112"/>
      <c r="AE27" s="110">
        <f t="shared" si="8"/>
        <v>0</v>
      </c>
      <c r="AF27" s="111">
        <f t="shared" si="9"/>
        <v>0</v>
      </c>
      <c r="AG27" s="111">
        <f t="shared" si="10"/>
        <v>0</v>
      </c>
      <c r="AH27" s="111">
        <f t="shared" si="11"/>
        <v>0</v>
      </c>
      <c r="AI27" s="111">
        <f t="shared" si="12"/>
        <v>0</v>
      </c>
      <c r="AJ27" s="111">
        <f t="shared" si="13"/>
        <v>0</v>
      </c>
      <c r="AK27" s="34">
        <f t="shared" si="14"/>
        <v>0</v>
      </c>
      <c r="AL27" s="35" t="str">
        <f t="shared" si="22"/>
        <v>НЕ ОСВ.</v>
      </c>
      <c r="AM27" s="36"/>
      <c r="AN27" s="37">
        <f t="shared" si="15"/>
        <v>0</v>
      </c>
      <c r="AO27" s="37">
        <f t="shared" si="16"/>
        <v>0</v>
      </c>
      <c r="AP27" s="37">
        <f t="shared" si="17"/>
        <v>0</v>
      </c>
      <c r="AQ27" s="37">
        <f t="shared" si="18"/>
        <v>0</v>
      </c>
      <c r="AR27" s="37">
        <f t="shared" si="19"/>
        <v>0</v>
      </c>
      <c r="AS27" s="37">
        <f t="shared" si="20"/>
        <v>0</v>
      </c>
      <c r="AT27" s="38"/>
      <c r="AU27" s="37">
        <f t="shared" si="21"/>
        <v>0</v>
      </c>
      <c r="AV27" s="38"/>
      <c r="AW27" s="38"/>
      <c r="AX27" s="38"/>
      <c r="AY27" s="38"/>
      <c r="AZ27" s="38"/>
      <c r="BA27" s="38"/>
      <c r="BB27" s="38"/>
      <c r="BC27" s="39"/>
      <c r="BD27" s="39"/>
      <c r="BE27" s="39"/>
    </row>
    <row r="28" spans="1:57" s="40" customFormat="1" ht="21" customHeight="1" hidden="1" thickBot="1" thickTop="1">
      <c r="A28" s="179">
        <v>15</v>
      </c>
      <c r="B28" s="180"/>
      <c r="C28" s="181"/>
      <c r="D28" s="181"/>
      <c r="E28" s="181"/>
      <c r="F28" s="181"/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32"/>
      <c r="W28" s="33">
        <f t="shared" si="1"/>
        <v>0</v>
      </c>
      <c r="X28" s="86">
        <f t="shared" si="2"/>
        <v>0</v>
      </c>
      <c r="Y28" s="86">
        <f t="shared" si="3"/>
        <v>0</v>
      </c>
      <c r="Z28" s="86">
        <f t="shared" si="4"/>
        <v>0</v>
      </c>
      <c r="AA28" s="86">
        <f t="shared" si="5"/>
        <v>0</v>
      </c>
      <c r="AB28" s="86">
        <f t="shared" si="6"/>
        <v>0</v>
      </c>
      <c r="AC28" s="86">
        <f t="shared" si="7"/>
        <v>0</v>
      </c>
      <c r="AD28" s="112"/>
      <c r="AE28" s="110">
        <f t="shared" si="8"/>
        <v>0</v>
      </c>
      <c r="AF28" s="111">
        <f t="shared" si="9"/>
        <v>0</v>
      </c>
      <c r="AG28" s="111">
        <f t="shared" si="10"/>
        <v>0</v>
      </c>
      <c r="AH28" s="111">
        <f t="shared" si="11"/>
        <v>0</v>
      </c>
      <c r="AI28" s="111">
        <f t="shared" si="12"/>
        <v>0</v>
      </c>
      <c r="AJ28" s="111">
        <f t="shared" si="13"/>
        <v>0</v>
      </c>
      <c r="AK28" s="34">
        <f t="shared" si="14"/>
        <v>0</v>
      </c>
      <c r="AL28" s="35" t="str">
        <f t="shared" si="22"/>
        <v>НЕ ОСВ.</v>
      </c>
      <c r="AM28" s="36"/>
      <c r="AN28" s="37">
        <f t="shared" si="15"/>
        <v>0</v>
      </c>
      <c r="AO28" s="37">
        <f t="shared" si="16"/>
        <v>0</v>
      </c>
      <c r="AP28" s="37">
        <f t="shared" si="17"/>
        <v>0</v>
      </c>
      <c r="AQ28" s="37">
        <f t="shared" si="18"/>
        <v>0</v>
      </c>
      <c r="AR28" s="37">
        <f t="shared" si="19"/>
        <v>0</v>
      </c>
      <c r="AS28" s="37">
        <f t="shared" si="20"/>
        <v>0</v>
      </c>
      <c r="AT28" s="38"/>
      <c r="AU28" s="37">
        <f t="shared" si="21"/>
        <v>0</v>
      </c>
      <c r="AV28" s="38"/>
      <c r="AW28" s="38"/>
      <c r="AX28" s="38"/>
      <c r="AY28" s="38"/>
      <c r="AZ28" s="38"/>
      <c r="BA28" s="38"/>
      <c r="BB28" s="38"/>
      <c r="BC28" s="39"/>
      <c r="BD28" s="39"/>
      <c r="BE28" s="39"/>
    </row>
    <row r="29" spans="1:57" s="40" customFormat="1" ht="21" customHeight="1" hidden="1" thickBot="1" thickTop="1">
      <c r="A29" s="179">
        <v>16</v>
      </c>
      <c r="B29" s="180"/>
      <c r="C29" s="181"/>
      <c r="D29" s="181"/>
      <c r="E29" s="181"/>
      <c r="F29" s="181"/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32"/>
      <c r="W29" s="33">
        <f t="shared" si="1"/>
        <v>0</v>
      </c>
      <c r="X29" s="86">
        <f t="shared" si="2"/>
        <v>0</v>
      </c>
      <c r="Y29" s="86">
        <f t="shared" si="3"/>
        <v>0</v>
      </c>
      <c r="Z29" s="86">
        <f t="shared" si="4"/>
        <v>0</v>
      </c>
      <c r="AA29" s="86">
        <f t="shared" si="5"/>
        <v>0</v>
      </c>
      <c r="AB29" s="86">
        <f t="shared" si="6"/>
        <v>0</v>
      </c>
      <c r="AC29" s="86">
        <f t="shared" si="7"/>
        <v>0</v>
      </c>
      <c r="AD29" s="112"/>
      <c r="AE29" s="110">
        <f t="shared" si="8"/>
        <v>0</v>
      </c>
      <c r="AF29" s="111">
        <f t="shared" si="9"/>
        <v>0</v>
      </c>
      <c r="AG29" s="111">
        <f t="shared" si="10"/>
        <v>0</v>
      </c>
      <c r="AH29" s="111">
        <f t="shared" si="11"/>
        <v>0</v>
      </c>
      <c r="AI29" s="111">
        <f t="shared" si="12"/>
        <v>0</v>
      </c>
      <c r="AJ29" s="111">
        <f t="shared" si="13"/>
        <v>0</v>
      </c>
      <c r="AK29" s="34">
        <f t="shared" si="14"/>
        <v>0</v>
      </c>
      <c r="AL29" s="35" t="str">
        <f t="shared" si="22"/>
        <v>НЕ ОСВ.</v>
      </c>
      <c r="AM29" s="36"/>
      <c r="AN29" s="37">
        <f t="shared" si="15"/>
        <v>0</v>
      </c>
      <c r="AO29" s="37">
        <f t="shared" si="16"/>
        <v>0</v>
      </c>
      <c r="AP29" s="37">
        <f t="shared" si="17"/>
        <v>0</v>
      </c>
      <c r="AQ29" s="37">
        <f t="shared" si="18"/>
        <v>0</v>
      </c>
      <c r="AR29" s="37">
        <f t="shared" si="19"/>
        <v>0</v>
      </c>
      <c r="AS29" s="37">
        <f t="shared" si="20"/>
        <v>0</v>
      </c>
      <c r="AT29" s="38"/>
      <c r="AU29" s="37">
        <f t="shared" si="21"/>
        <v>0</v>
      </c>
      <c r="AV29" s="38"/>
      <c r="AW29" s="38"/>
      <c r="AX29" s="38"/>
      <c r="AY29" s="38"/>
      <c r="AZ29" s="38"/>
      <c r="BA29" s="38"/>
      <c r="BB29" s="38"/>
      <c r="BC29" s="39"/>
      <c r="BD29" s="39"/>
      <c r="BE29" s="39"/>
    </row>
    <row r="30" spans="1:57" s="40" customFormat="1" ht="21" customHeight="1" hidden="1" thickBot="1" thickTop="1">
      <c r="A30" s="179">
        <v>17</v>
      </c>
      <c r="B30" s="180"/>
      <c r="C30" s="181"/>
      <c r="D30" s="181"/>
      <c r="E30" s="181"/>
      <c r="F30" s="181"/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32"/>
      <c r="W30" s="33">
        <f t="shared" si="1"/>
        <v>0</v>
      </c>
      <c r="X30" s="86">
        <f t="shared" si="2"/>
        <v>0</v>
      </c>
      <c r="Y30" s="86">
        <f t="shared" si="3"/>
        <v>0</v>
      </c>
      <c r="Z30" s="86">
        <f t="shared" si="4"/>
        <v>0</v>
      </c>
      <c r="AA30" s="86">
        <f t="shared" si="5"/>
        <v>0</v>
      </c>
      <c r="AB30" s="86">
        <f t="shared" si="6"/>
        <v>0</v>
      </c>
      <c r="AC30" s="86">
        <f t="shared" si="7"/>
        <v>0</v>
      </c>
      <c r="AD30" s="112"/>
      <c r="AE30" s="110">
        <f t="shared" si="8"/>
        <v>0</v>
      </c>
      <c r="AF30" s="111">
        <f t="shared" si="9"/>
        <v>0</v>
      </c>
      <c r="AG30" s="111">
        <f t="shared" si="10"/>
        <v>0</v>
      </c>
      <c r="AH30" s="111">
        <f t="shared" si="11"/>
        <v>0</v>
      </c>
      <c r="AI30" s="111">
        <f t="shared" si="12"/>
        <v>0</v>
      </c>
      <c r="AJ30" s="111">
        <f t="shared" si="13"/>
        <v>0</v>
      </c>
      <c r="AK30" s="34">
        <f t="shared" si="14"/>
        <v>0</v>
      </c>
      <c r="AL30" s="35" t="str">
        <f t="shared" si="22"/>
        <v>НЕ ОСВ.</v>
      </c>
      <c r="AM30" s="36"/>
      <c r="AN30" s="37">
        <f t="shared" si="15"/>
        <v>0</v>
      </c>
      <c r="AO30" s="37">
        <f t="shared" si="16"/>
        <v>0</v>
      </c>
      <c r="AP30" s="37">
        <f t="shared" si="17"/>
        <v>0</v>
      </c>
      <c r="AQ30" s="37">
        <f t="shared" si="18"/>
        <v>0</v>
      </c>
      <c r="AR30" s="37">
        <f t="shared" si="19"/>
        <v>0</v>
      </c>
      <c r="AS30" s="37">
        <f t="shared" si="20"/>
        <v>0</v>
      </c>
      <c r="AT30" s="38"/>
      <c r="AU30" s="37">
        <f t="shared" si="21"/>
        <v>0</v>
      </c>
      <c r="AV30" s="38"/>
      <c r="AW30" s="38"/>
      <c r="AX30" s="38"/>
      <c r="AY30" s="38"/>
      <c r="AZ30" s="38"/>
      <c r="BA30" s="38"/>
      <c r="BB30" s="38"/>
      <c r="BC30" s="39"/>
      <c r="BD30" s="39"/>
      <c r="BE30" s="39"/>
    </row>
    <row r="31" spans="1:57" s="40" customFormat="1" ht="21" customHeight="1" hidden="1" thickBot="1" thickTop="1">
      <c r="A31" s="179">
        <v>18</v>
      </c>
      <c r="B31" s="180"/>
      <c r="C31" s="181"/>
      <c r="D31" s="181"/>
      <c r="E31" s="181"/>
      <c r="F31" s="181"/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32"/>
      <c r="W31" s="33">
        <f t="shared" si="1"/>
        <v>0</v>
      </c>
      <c r="X31" s="86">
        <f t="shared" si="2"/>
        <v>0</v>
      </c>
      <c r="Y31" s="86">
        <f t="shared" si="3"/>
        <v>0</v>
      </c>
      <c r="Z31" s="86">
        <f t="shared" si="4"/>
        <v>0</v>
      </c>
      <c r="AA31" s="86">
        <f t="shared" si="5"/>
        <v>0</v>
      </c>
      <c r="AB31" s="86">
        <f t="shared" si="6"/>
        <v>0</v>
      </c>
      <c r="AC31" s="86">
        <f t="shared" si="7"/>
        <v>0</v>
      </c>
      <c r="AD31" s="112"/>
      <c r="AE31" s="110">
        <f t="shared" si="8"/>
        <v>0</v>
      </c>
      <c r="AF31" s="111">
        <f t="shared" si="9"/>
        <v>0</v>
      </c>
      <c r="AG31" s="111">
        <f t="shared" si="10"/>
        <v>0</v>
      </c>
      <c r="AH31" s="111">
        <f t="shared" si="11"/>
        <v>0</v>
      </c>
      <c r="AI31" s="111">
        <f t="shared" si="12"/>
        <v>0</v>
      </c>
      <c r="AJ31" s="111">
        <f t="shared" si="13"/>
        <v>0</v>
      </c>
      <c r="AK31" s="34">
        <f t="shared" si="14"/>
        <v>0</v>
      </c>
      <c r="AL31" s="35" t="str">
        <f t="shared" si="22"/>
        <v>НЕ ОСВ.</v>
      </c>
      <c r="AM31" s="36"/>
      <c r="AN31" s="37">
        <f t="shared" si="15"/>
        <v>0</v>
      </c>
      <c r="AO31" s="37">
        <f t="shared" si="16"/>
        <v>0</v>
      </c>
      <c r="AP31" s="37">
        <f t="shared" si="17"/>
        <v>0</v>
      </c>
      <c r="AQ31" s="37">
        <f t="shared" si="18"/>
        <v>0</v>
      </c>
      <c r="AR31" s="37">
        <f t="shared" si="19"/>
        <v>0</v>
      </c>
      <c r="AS31" s="37">
        <f t="shared" si="20"/>
        <v>0</v>
      </c>
      <c r="AT31" s="38"/>
      <c r="AU31" s="37">
        <f t="shared" si="21"/>
        <v>0</v>
      </c>
      <c r="AV31" s="38"/>
      <c r="AW31" s="38"/>
      <c r="AX31" s="38"/>
      <c r="AY31" s="38"/>
      <c r="AZ31" s="38"/>
      <c r="BA31" s="38"/>
      <c r="BB31" s="38"/>
      <c r="BC31" s="39"/>
      <c r="BD31" s="39"/>
      <c r="BE31" s="39"/>
    </row>
    <row r="32" spans="1:57" s="40" customFormat="1" ht="21" customHeight="1" hidden="1" thickBot="1" thickTop="1">
      <c r="A32" s="179">
        <v>19</v>
      </c>
      <c r="B32" s="180"/>
      <c r="C32" s="181"/>
      <c r="D32" s="181"/>
      <c r="E32" s="181"/>
      <c r="F32" s="181"/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32"/>
      <c r="W32" s="33">
        <f t="shared" si="1"/>
        <v>0</v>
      </c>
      <c r="X32" s="86">
        <f t="shared" si="2"/>
        <v>0</v>
      </c>
      <c r="Y32" s="86">
        <f t="shared" si="3"/>
        <v>0</v>
      </c>
      <c r="Z32" s="86">
        <f t="shared" si="4"/>
        <v>0</v>
      </c>
      <c r="AA32" s="86">
        <f t="shared" si="5"/>
        <v>0</v>
      </c>
      <c r="AB32" s="86">
        <f t="shared" si="6"/>
        <v>0</v>
      </c>
      <c r="AC32" s="86">
        <f t="shared" si="7"/>
        <v>0</v>
      </c>
      <c r="AD32" s="112"/>
      <c r="AE32" s="110">
        <f t="shared" si="8"/>
        <v>0</v>
      </c>
      <c r="AF32" s="111">
        <f t="shared" si="9"/>
        <v>0</v>
      </c>
      <c r="AG32" s="111">
        <f t="shared" si="10"/>
        <v>0</v>
      </c>
      <c r="AH32" s="111">
        <f t="shared" si="11"/>
        <v>0</v>
      </c>
      <c r="AI32" s="111">
        <f t="shared" si="12"/>
        <v>0</v>
      </c>
      <c r="AJ32" s="111">
        <f t="shared" si="13"/>
        <v>0</v>
      </c>
      <c r="AK32" s="34">
        <f t="shared" si="14"/>
        <v>0</v>
      </c>
      <c r="AL32" s="35" t="str">
        <f t="shared" si="22"/>
        <v>НЕ ОСВ.</v>
      </c>
      <c r="AM32" s="36"/>
      <c r="AN32" s="37">
        <f t="shared" si="15"/>
        <v>0</v>
      </c>
      <c r="AO32" s="37">
        <f t="shared" si="16"/>
        <v>0</v>
      </c>
      <c r="AP32" s="37">
        <f t="shared" si="17"/>
        <v>0</v>
      </c>
      <c r="AQ32" s="37">
        <f t="shared" si="18"/>
        <v>0</v>
      </c>
      <c r="AR32" s="37">
        <f t="shared" si="19"/>
        <v>0</v>
      </c>
      <c r="AS32" s="37">
        <f t="shared" si="20"/>
        <v>0</v>
      </c>
      <c r="AT32" s="38"/>
      <c r="AU32" s="37">
        <f t="shared" si="21"/>
        <v>0</v>
      </c>
      <c r="AV32" s="38"/>
      <c r="AW32" s="38"/>
      <c r="AX32" s="38"/>
      <c r="AY32" s="38"/>
      <c r="AZ32" s="38"/>
      <c r="BA32" s="38"/>
      <c r="BB32" s="38"/>
      <c r="BC32" s="39"/>
      <c r="BD32" s="39"/>
      <c r="BE32" s="39"/>
    </row>
    <row r="33" spans="1:57" s="40" customFormat="1" ht="21" customHeight="1" hidden="1" thickBot="1" thickTop="1">
      <c r="A33" s="179">
        <v>20</v>
      </c>
      <c r="B33" s="180"/>
      <c r="C33" s="181"/>
      <c r="D33" s="181"/>
      <c r="E33" s="181"/>
      <c r="F33" s="181"/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32"/>
      <c r="W33" s="33">
        <f t="shared" si="1"/>
        <v>0</v>
      </c>
      <c r="X33" s="86">
        <f t="shared" si="2"/>
        <v>0</v>
      </c>
      <c r="Y33" s="86">
        <f t="shared" si="3"/>
        <v>0</v>
      </c>
      <c r="Z33" s="86">
        <f t="shared" si="4"/>
        <v>0</v>
      </c>
      <c r="AA33" s="86">
        <f t="shared" si="5"/>
        <v>0</v>
      </c>
      <c r="AB33" s="86">
        <f t="shared" si="6"/>
        <v>0</v>
      </c>
      <c r="AC33" s="86">
        <f t="shared" si="7"/>
        <v>0</v>
      </c>
      <c r="AD33" s="112"/>
      <c r="AE33" s="110">
        <f t="shared" si="8"/>
        <v>0</v>
      </c>
      <c r="AF33" s="111">
        <f t="shared" si="9"/>
        <v>0</v>
      </c>
      <c r="AG33" s="111">
        <f t="shared" si="10"/>
        <v>0</v>
      </c>
      <c r="AH33" s="111">
        <f t="shared" si="11"/>
        <v>0</v>
      </c>
      <c r="AI33" s="111">
        <f t="shared" si="12"/>
        <v>0</v>
      </c>
      <c r="AJ33" s="111">
        <f t="shared" si="13"/>
        <v>0</v>
      </c>
      <c r="AK33" s="34">
        <f t="shared" si="14"/>
        <v>0</v>
      </c>
      <c r="AL33" s="35" t="str">
        <f t="shared" si="22"/>
        <v>НЕ ОСВ.</v>
      </c>
      <c r="AM33" s="36"/>
      <c r="AN33" s="37">
        <f t="shared" si="15"/>
        <v>0</v>
      </c>
      <c r="AO33" s="37">
        <f t="shared" si="16"/>
        <v>0</v>
      </c>
      <c r="AP33" s="37">
        <f t="shared" si="17"/>
        <v>0</v>
      </c>
      <c r="AQ33" s="37">
        <f t="shared" si="18"/>
        <v>0</v>
      </c>
      <c r="AR33" s="37">
        <f t="shared" si="19"/>
        <v>0</v>
      </c>
      <c r="AS33" s="37">
        <f t="shared" si="20"/>
        <v>0</v>
      </c>
      <c r="AT33" s="38"/>
      <c r="AU33" s="37">
        <f t="shared" si="21"/>
        <v>0</v>
      </c>
      <c r="AV33" s="38"/>
      <c r="AW33" s="38"/>
      <c r="AX33" s="38"/>
      <c r="AY33" s="38"/>
      <c r="AZ33" s="38"/>
      <c r="BA33" s="38"/>
      <c r="BB33" s="38"/>
      <c r="BC33" s="39"/>
      <c r="BD33" s="39"/>
      <c r="BE33" s="39"/>
    </row>
    <row r="34" spans="1:57" s="40" customFormat="1" ht="21" customHeight="1" hidden="1" thickBot="1" thickTop="1">
      <c r="A34" s="179">
        <v>21</v>
      </c>
      <c r="B34" s="180"/>
      <c r="C34" s="181"/>
      <c r="D34" s="181"/>
      <c r="E34" s="181"/>
      <c r="F34" s="181"/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32"/>
      <c r="W34" s="33">
        <f t="shared" si="1"/>
        <v>0</v>
      </c>
      <c r="X34" s="86">
        <f t="shared" si="2"/>
        <v>0</v>
      </c>
      <c r="Y34" s="86">
        <f t="shared" si="3"/>
        <v>0</v>
      </c>
      <c r="Z34" s="86">
        <f t="shared" si="4"/>
        <v>0</v>
      </c>
      <c r="AA34" s="86">
        <f t="shared" si="5"/>
        <v>0</v>
      </c>
      <c r="AB34" s="86">
        <f t="shared" si="6"/>
        <v>0</v>
      </c>
      <c r="AC34" s="86">
        <f t="shared" si="7"/>
        <v>0</v>
      </c>
      <c r="AD34" s="112"/>
      <c r="AE34" s="110">
        <f t="shared" si="8"/>
        <v>0</v>
      </c>
      <c r="AF34" s="111">
        <f t="shared" si="9"/>
        <v>0</v>
      </c>
      <c r="AG34" s="111">
        <f t="shared" si="10"/>
        <v>0</v>
      </c>
      <c r="AH34" s="111">
        <f t="shared" si="11"/>
        <v>0</v>
      </c>
      <c r="AI34" s="111">
        <f t="shared" si="12"/>
        <v>0</v>
      </c>
      <c r="AJ34" s="111">
        <f t="shared" si="13"/>
        <v>0</v>
      </c>
      <c r="AK34" s="34">
        <f t="shared" si="14"/>
        <v>0</v>
      </c>
      <c r="AL34" s="35" t="str">
        <f t="shared" si="22"/>
        <v>НЕ ОСВ.</v>
      </c>
      <c r="AM34" s="36"/>
      <c r="AN34" s="37">
        <f t="shared" si="15"/>
        <v>0</v>
      </c>
      <c r="AO34" s="37">
        <f t="shared" si="16"/>
        <v>0</v>
      </c>
      <c r="AP34" s="37">
        <f t="shared" si="17"/>
        <v>0</v>
      </c>
      <c r="AQ34" s="37">
        <f t="shared" si="18"/>
        <v>0</v>
      </c>
      <c r="AR34" s="37">
        <f t="shared" si="19"/>
        <v>0</v>
      </c>
      <c r="AS34" s="37">
        <f t="shared" si="20"/>
        <v>0</v>
      </c>
      <c r="AT34" s="38"/>
      <c r="AU34" s="37">
        <f t="shared" si="21"/>
        <v>0</v>
      </c>
      <c r="AV34" s="38"/>
      <c r="AW34" s="38"/>
      <c r="AX34" s="38"/>
      <c r="AY34" s="38"/>
      <c r="AZ34" s="38"/>
      <c r="BA34" s="38"/>
      <c r="BB34" s="38"/>
      <c r="BC34" s="39"/>
      <c r="BD34" s="39"/>
      <c r="BE34" s="39"/>
    </row>
    <row r="35" spans="1:57" s="40" customFormat="1" ht="21" customHeight="1" hidden="1" thickBot="1" thickTop="1">
      <c r="A35" s="179">
        <v>22</v>
      </c>
      <c r="B35" s="180"/>
      <c r="C35" s="181"/>
      <c r="D35" s="181"/>
      <c r="E35" s="181"/>
      <c r="F35" s="181"/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32"/>
      <c r="W35" s="33">
        <f t="shared" si="1"/>
        <v>0</v>
      </c>
      <c r="X35" s="86">
        <f t="shared" si="2"/>
        <v>0</v>
      </c>
      <c r="Y35" s="86">
        <f t="shared" si="3"/>
        <v>0</v>
      </c>
      <c r="Z35" s="86">
        <f t="shared" si="4"/>
        <v>0</v>
      </c>
      <c r="AA35" s="86">
        <f t="shared" si="5"/>
        <v>0</v>
      </c>
      <c r="AB35" s="86">
        <f t="shared" si="6"/>
        <v>0</v>
      </c>
      <c r="AC35" s="86">
        <f t="shared" si="7"/>
        <v>0</v>
      </c>
      <c r="AD35" s="112"/>
      <c r="AE35" s="110">
        <f t="shared" si="8"/>
        <v>0</v>
      </c>
      <c r="AF35" s="111">
        <f t="shared" si="9"/>
        <v>0</v>
      </c>
      <c r="AG35" s="111">
        <f t="shared" si="10"/>
        <v>0</v>
      </c>
      <c r="AH35" s="111">
        <f t="shared" si="11"/>
        <v>0</v>
      </c>
      <c r="AI35" s="111">
        <f t="shared" si="12"/>
        <v>0</v>
      </c>
      <c r="AJ35" s="111">
        <f t="shared" si="13"/>
        <v>0</v>
      </c>
      <c r="AK35" s="34">
        <f t="shared" si="14"/>
        <v>0</v>
      </c>
      <c r="AL35" s="35" t="str">
        <f t="shared" si="22"/>
        <v>НЕ ОСВ.</v>
      </c>
      <c r="AM35" s="36"/>
      <c r="AN35" s="37">
        <f t="shared" si="15"/>
        <v>0</v>
      </c>
      <c r="AO35" s="37">
        <f t="shared" si="16"/>
        <v>0</v>
      </c>
      <c r="AP35" s="37">
        <f t="shared" si="17"/>
        <v>0</v>
      </c>
      <c r="AQ35" s="37">
        <f t="shared" si="18"/>
        <v>0</v>
      </c>
      <c r="AR35" s="37">
        <f t="shared" si="19"/>
        <v>0</v>
      </c>
      <c r="AS35" s="37">
        <f t="shared" si="20"/>
        <v>0</v>
      </c>
      <c r="AT35" s="38"/>
      <c r="AU35" s="37">
        <f t="shared" si="21"/>
        <v>0</v>
      </c>
      <c r="AV35" s="38"/>
      <c r="AW35" s="38"/>
      <c r="AX35" s="38"/>
      <c r="AY35" s="38"/>
      <c r="AZ35" s="38"/>
      <c r="BA35" s="38"/>
      <c r="BB35" s="38"/>
      <c r="BC35" s="39"/>
      <c r="BD35" s="39"/>
      <c r="BE35" s="39"/>
    </row>
    <row r="36" spans="1:57" s="40" customFormat="1" ht="21" customHeight="1" hidden="1" thickBot="1" thickTop="1">
      <c r="A36" s="179">
        <v>23</v>
      </c>
      <c r="B36" s="180"/>
      <c r="C36" s="181"/>
      <c r="D36" s="181"/>
      <c r="E36" s="181"/>
      <c r="F36" s="181"/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32"/>
      <c r="W36" s="33">
        <f t="shared" si="1"/>
        <v>0</v>
      </c>
      <c r="X36" s="86">
        <f t="shared" si="2"/>
        <v>0</v>
      </c>
      <c r="Y36" s="86">
        <f t="shared" si="3"/>
        <v>0</v>
      </c>
      <c r="Z36" s="86">
        <f t="shared" si="4"/>
        <v>0</v>
      </c>
      <c r="AA36" s="86">
        <f t="shared" si="5"/>
        <v>0</v>
      </c>
      <c r="AB36" s="86">
        <f t="shared" si="6"/>
        <v>0</v>
      </c>
      <c r="AC36" s="86">
        <f t="shared" si="7"/>
        <v>0</v>
      </c>
      <c r="AD36" s="112"/>
      <c r="AE36" s="110">
        <f t="shared" si="8"/>
        <v>0</v>
      </c>
      <c r="AF36" s="111">
        <f t="shared" si="9"/>
        <v>0</v>
      </c>
      <c r="AG36" s="111">
        <f t="shared" si="10"/>
        <v>0</v>
      </c>
      <c r="AH36" s="111">
        <f t="shared" si="11"/>
        <v>0</v>
      </c>
      <c r="AI36" s="111">
        <f t="shared" si="12"/>
        <v>0</v>
      </c>
      <c r="AJ36" s="111">
        <f t="shared" si="13"/>
        <v>0</v>
      </c>
      <c r="AK36" s="34">
        <f t="shared" si="14"/>
        <v>0</v>
      </c>
      <c r="AL36" s="35" t="str">
        <f t="shared" si="22"/>
        <v>НЕ ОСВ.</v>
      </c>
      <c r="AM36" s="36"/>
      <c r="AN36" s="37">
        <f t="shared" si="15"/>
        <v>0</v>
      </c>
      <c r="AO36" s="37">
        <f t="shared" si="16"/>
        <v>0</v>
      </c>
      <c r="AP36" s="37">
        <f t="shared" si="17"/>
        <v>0</v>
      </c>
      <c r="AQ36" s="37">
        <f t="shared" si="18"/>
        <v>0</v>
      </c>
      <c r="AR36" s="37">
        <f t="shared" si="19"/>
        <v>0</v>
      </c>
      <c r="AS36" s="37">
        <f t="shared" si="20"/>
        <v>0</v>
      </c>
      <c r="AT36" s="38"/>
      <c r="AU36" s="37">
        <f t="shared" si="21"/>
        <v>0</v>
      </c>
      <c r="AV36" s="38"/>
      <c r="AW36" s="38"/>
      <c r="AX36" s="38"/>
      <c r="AY36" s="38"/>
      <c r="AZ36" s="38"/>
      <c r="BA36" s="38"/>
      <c r="BB36" s="38"/>
      <c r="BC36" s="39"/>
      <c r="BD36" s="39"/>
      <c r="BE36" s="39"/>
    </row>
    <row r="37" spans="1:57" s="40" customFormat="1" ht="21" customHeight="1" hidden="1" thickBot="1" thickTop="1">
      <c r="A37" s="179">
        <v>24</v>
      </c>
      <c r="B37" s="180"/>
      <c r="C37" s="181"/>
      <c r="D37" s="181"/>
      <c r="E37" s="181"/>
      <c r="F37" s="181"/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32"/>
      <c r="W37" s="33">
        <f t="shared" si="1"/>
        <v>0</v>
      </c>
      <c r="X37" s="86">
        <f t="shared" si="2"/>
        <v>0</v>
      </c>
      <c r="Y37" s="86">
        <f t="shared" si="3"/>
        <v>0</v>
      </c>
      <c r="Z37" s="86">
        <f t="shared" si="4"/>
        <v>0</v>
      </c>
      <c r="AA37" s="86">
        <f t="shared" si="5"/>
        <v>0</v>
      </c>
      <c r="AB37" s="86">
        <f t="shared" si="6"/>
        <v>0</v>
      </c>
      <c r="AC37" s="86">
        <f t="shared" si="7"/>
        <v>0</v>
      </c>
      <c r="AD37" s="112"/>
      <c r="AE37" s="110">
        <f t="shared" si="8"/>
        <v>0</v>
      </c>
      <c r="AF37" s="111">
        <f t="shared" si="9"/>
        <v>0</v>
      </c>
      <c r="AG37" s="111">
        <f t="shared" si="10"/>
        <v>0</v>
      </c>
      <c r="AH37" s="111">
        <f t="shared" si="11"/>
        <v>0</v>
      </c>
      <c r="AI37" s="111">
        <f t="shared" si="12"/>
        <v>0</v>
      </c>
      <c r="AJ37" s="111">
        <f t="shared" si="13"/>
        <v>0</v>
      </c>
      <c r="AK37" s="34">
        <f t="shared" si="14"/>
        <v>0</v>
      </c>
      <c r="AL37" s="35" t="str">
        <f t="shared" si="22"/>
        <v>НЕ ОСВ.</v>
      </c>
      <c r="AM37" s="36"/>
      <c r="AN37" s="37">
        <f t="shared" si="15"/>
        <v>0</v>
      </c>
      <c r="AO37" s="37">
        <f t="shared" si="16"/>
        <v>0</v>
      </c>
      <c r="AP37" s="37">
        <f t="shared" si="17"/>
        <v>0</v>
      </c>
      <c r="AQ37" s="37">
        <f t="shared" si="18"/>
        <v>0</v>
      </c>
      <c r="AR37" s="37">
        <f t="shared" si="19"/>
        <v>0</v>
      </c>
      <c r="AS37" s="37">
        <f t="shared" si="20"/>
        <v>0</v>
      </c>
      <c r="AT37" s="38"/>
      <c r="AU37" s="37">
        <f t="shared" si="21"/>
        <v>0</v>
      </c>
      <c r="AV37" s="38"/>
      <c r="AW37" s="38"/>
      <c r="AX37" s="38"/>
      <c r="AY37" s="38"/>
      <c r="AZ37" s="38"/>
      <c r="BA37" s="38"/>
      <c r="BB37" s="38"/>
      <c r="BC37" s="39"/>
      <c r="BD37" s="39"/>
      <c r="BE37" s="39"/>
    </row>
    <row r="38" spans="1:57" s="40" customFormat="1" ht="21" customHeight="1" hidden="1" thickBot="1" thickTop="1">
      <c r="A38" s="179">
        <v>25</v>
      </c>
      <c r="B38" s="180"/>
      <c r="C38" s="181"/>
      <c r="D38" s="181"/>
      <c r="E38" s="181"/>
      <c r="F38" s="181"/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32"/>
      <c r="W38" s="33">
        <f t="shared" si="1"/>
        <v>0</v>
      </c>
      <c r="X38" s="86">
        <f t="shared" si="2"/>
        <v>0</v>
      </c>
      <c r="Y38" s="86">
        <f t="shared" si="3"/>
        <v>0</v>
      </c>
      <c r="Z38" s="86">
        <f t="shared" si="4"/>
        <v>0</v>
      </c>
      <c r="AA38" s="86">
        <f t="shared" si="5"/>
        <v>0</v>
      </c>
      <c r="AB38" s="86">
        <f t="shared" si="6"/>
        <v>0</v>
      </c>
      <c r="AC38" s="86">
        <f t="shared" si="7"/>
        <v>0</v>
      </c>
      <c r="AD38" s="112"/>
      <c r="AE38" s="110">
        <f t="shared" si="8"/>
        <v>0</v>
      </c>
      <c r="AF38" s="111">
        <f t="shared" si="9"/>
        <v>0</v>
      </c>
      <c r="AG38" s="111">
        <f t="shared" si="10"/>
        <v>0</v>
      </c>
      <c r="AH38" s="111">
        <f t="shared" si="11"/>
        <v>0</v>
      </c>
      <c r="AI38" s="111">
        <f t="shared" si="12"/>
        <v>0</v>
      </c>
      <c r="AJ38" s="111">
        <f t="shared" si="13"/>
        <v>0</v>
      </c>
      <c r="AK38" s="34">
        <f t="shared" si="14"/>
        <v>0</v>
      </c>
      <c r="AL38" s="35" t="str">
        <f t="shared" si="22"/>
        <v>НЕ ОСВ.</v>
      </c>
      <c r="AM38" s="36"/>
      <c r="AN38" s="37">
        <f t="shared" si="15"/>
        <v>0</v>
      </c>
      <c r="AO38" s="37">
        <f t="shared" si="16"/>
        <v>0</v>
      </c>
      <c r="AP38" s="37">
        <f t="shared" si="17"/>
        <v>0</v>
      </c>
      <c r="AQ38" s="37">
        <f t="shared" si="18"/>
        <v>0</v>
      </c>
      <c r="AR38" s="37">
        <f t="shared" si="19"/>
        <v>0</v>
      </c>
      <c r="AS38" s="37">
        <f t="shared" si="20"/>
        <v>0</v>
      </c>
      <c r="AT38" s="38"/>
      <c r="AU38" s="37">
        <f t="shared" si="21"/>
        <v>0</v>
      </c>
      <c r="AV38" s="38"/>
      <c r="AW38" s="38"/>
      <c r="AX38" s="38"/>
      <c r="AY38" s="38"/>
      <c r="AZ38" s="38"/>
      <c r="BA38" s="38"/>
      <c r="BB38" s="38"/>
      <c r="BC38" s="39"/>
      <c r="BD38" s="39"/>
      <c r="BE38" s="39"/>
    </row>
    <row r="39" spans="1:57" s="40" customFormat="1" ht="21" customHeight="1" hidden="1" thickBot="1" thickTop="1">
      <c r="A39" s="179">
        <v>26</v>
      </c>
      <c r="B39" s="180"/>
      <c r="C39" s="181"/>
      <c r="D39" s="181"/>
      <c r="E39" s="181"/>
      <c r="F39" s="181"/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32"/>
      <c r="W39" s="33">
        <f t="shared" si="1"/>
        <v>0</v>
      </c>
      <c r="X39" s="86">
        <f t="shared" si="2"/>
        <v>0</v>
      </c>
      <c r="Y39" s="86">
        <f t="shared" si="3"/>
        <v>0</v>
      </c>
      <c r="Z39" s="86">
        <f t="shared" si="4"/>
        <v>0</v>
      </c>
      <c r="AA39" s="86">
        <f t="shared" si="5"/>
        <v>0</v>
      </c>
      <c r="AB39" s="86">
        <f t="shared" si="6"/>
        <v>0</v>
      </c>
      <c r="AC39" s="86">
        <f t="shared" si="7"/>
        <v>0</v>
      </c>
      <c r="AD39" s="112"/>
      <c r="AE39" s="110">
        <f t="shared" si="8"/>
        <v>0</v>
      </c>
      <c r="AF39" s="111">
        <f t="shared" si="9"/>
        <v>0</v>
      </c>
      <c r="AG39" s="111">
        <f t="shared" si="10"/>
        <v>0</v>
      </c>
      <c r="AH39" s="111">
        <f t="shared" si="11"/>
        <v>0</v>
      </c>
      <c r="AI39" s="111">
        <f t="shared" si="12"/>
        <v>0</v>
      </c>
      <c r="AJ39" s="111">
        <f t="shared" si="13"/>
        <v>0</v>
      </c>
      <c r="AK39" s="34">
        <f t="shared" si="14"/>
        <v>0</v>
      </c>
      <c r="AL39" s="35" t="str">
        <f t="shared" si="22"/>
        <v>НЕ ОСВ.</v>
      </c>
      <c r="AM39" s="36"/>
      <c r="AN39" s="37">
        <f t="shared" si="15"/>
        <v>0</v>
      </c>
      <c r="AO39" s="37">
        <f t="shared" si="16"/>
        <v>0</v>
      </c>
      <c r="AP39" s="37">
        <f t="shared" si="17"/>
        <v>0</v>
      </c>
      <c r="AQ39" s="37">
        <f t="shared" si="18"/>
        <v>0</v>
      </c>
      <c r="AR39" s="37">
        <f t="shared" si="19"/>
        <v>0</v>
      </c>
      <c r="AS39" s="37">
        <f t="shared" si="20"/>
        <v>0</v>
      </c>
      <c r="AT39" s="38"/>
      <c r="AU39" s="37">
        <f t="shared" si="21"/>
        <v>0</v>
      </c>
      <c r="AV39" s="38"/>
      <c r="AW39" s="38"/>
      <c r="AX39" s="38"/>
      <c r="AY39" s="38"/>
      <c r="AZ39" s="38"/>
      <c r="BA39" s="38"/>
      <c r="BB39" s="38"/>
      <c r="BC39" s="39"/>
      <c r="BD39" s="39"/>
      <c r="BE39" s="39"/>
    </row>
    <row r="40" spans="1:57" s="40" customFormat="1" ht="21" customHeight="1" hidden="1" thickBot="1" thickTop="1">
      <c r="A40" s="179">
        <v>27</v>
      </c>
      <c r="B40" s="180"/>
      <c r="C40" s="181"/>
      <c r="D40" s="181"/>
      <c r="E40" s="181"/>
      <c r="F40" s="181"/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32"/>
      <c r="W40" s="33">
        <f t="shared" si="1"/>
        <v>0</v>
      </c>
      <c r="X40" s="86">
        <f t="shared" si="2"/>
        <v>0</v>
      </c>
      <c r="Y40" s="86">
        <f t="shared" si="3"/>
        <v>0</v>
      </c>
      <c r="Z40" s="86">
        <f t="shared" si="4"/>
        <v>0</v>
      </c>
      <c r="AA40" s="86">
        <f t="shared" si="5"/>
        <v>0</v>
      </c>
      <c r="AB40" s="86">
        <f t="shared" si="6"/>
        <v>0</v>
      </c>
      <c r="AC40" s="86">
        <f t="shared" si="7"/>
        <v>0</v>
      </c>
      <c r="AD40" s="112"/>
      <c r="AE40" s="110">
        <f t="shared" si="8"/>
        <v>0</v>
      </c>
      <c r="AF40" s="111">
        <f t="shared" si="9"/>
        <v>0</v>
      </c>
      <c r="AG40" s="111">
        <f t="shared" si="10"/>
        <v>0</v>
      </c>
      <c r="AH40" s="111">
        <f t="shared" si="11"/>
        <v>0</v>
      </c>
      <c r="AI40" s="111">
        <f t="shared" si="12"/>
        <v>0</v>
      </c>
      <c r="AJ40" s="111">
        <f t="shared" si="13"/>
        <v>0</v>
      </c>
      <c r="AK40" s="34">
        <f t="shared" si="14"/>
        <v>0</v>
      </c>
      <c r="AL40" s="35" t="str">
        <f t="shared" si="22"/>
        <v>НЕ ОСВ.</v>
      </c>
      <c r="AM40" s="36"/>
      <c r="AN40" s="37">
        <f t="shared" si="15"/>
        <v>0</v>
      </c>
      <c r="AO40" s="37">
        <f t="shared" si="16"/>
        <v>0</v>
      </c>
      <c r="AP40" s="37">
        <f t="shared" si="17"/>
        <v>0</v>
      </c>
      <c r="AQ40" s="37">
        <f t="shared" si="18"/>
        <v>0</v>
      </c>
      <c r="AR40" s="37">
        <f t="shared" si="19"/>
        <v>0</v>
      </c>
      <c r="AS40" s="37">
        <f t="shared" si="20"/>
        <v>0</v>
      </c>
      <c r="AT40" s="38"/>
      <c r="AU40" s="37">
        <f t="shared" si="21"/>
        <v>0</v>
      </c>
      <c r="AV40" s="38"/>
      <c r="AW40" s="38"/>
      <c r="AX40" s="38"/>
      <c r="AY40" s="38"/>
      <c r="AZ40" s="38"/>
      <c r="BA40" s="38"/>
      <c r="BB40" s="38"/>
      <c r="BC40" s="39"/>
      <c r="BD40" s="39"/>
      <c r="BE40" s="39"/>
    </row>
    <row r="41" spans="1:57" s="40" customFormat="1" ht="21" customHeight="1" hidden="1" thickBot="1" thickTop="1">
      <c r="A41" s="179">
        <v>28</v>
      </c>
      <c r="B41" s="180"/>
      <c r="C41" s="181"/>
      <c r="D41" s="181"/>
      <c r="E41" s="181"/>
      <c r="F41" s="181"/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32"/>
      <c r="W41" s="33">
        <f t="shared" si="1"/>
        <v>0</v>
      </c>
      <c r="X41" s="86">
        <f t="shared" si="2"/>
        <v>0</v>
      </c>
      <c r="Y41" s="86">
        <f t="shared" si="3"/>
        <v>0</v>
      </c>
      <c r="Z41" s="86">
        <f t="shared" si="4"/>
        <v>0</v>
      </c>
      <c r="AA41" s="86">
        <f t="shared" si="5"/>
        <v>0</v>
      </c>
      <c r="AB41" s="86">
        <f t="shared" si="6"/>
        <v>0</v>
      </c>
      <c r="AC41" s="86">
        <f t="shared" si="7"/>
        <v>0</v>
      </c>
      <c r="AD41" s="112"/>
      <c r="AE41" s="110">
        <f t="shared" si="8"/>
        <v>0</v>
      </c>
      <c r="AF41" s="111">
        <f t="shared" si="9"/>
        <v>0</v>
      </c>
      <c r="AG41" s="111">
        <f t="shared" si="10"/>
        <v>0</v>
      </c>
      <c r="AH41" s="111">
        <f t="shared" si="11"/>
        <v>0</v>
      </c>
      <c r="AI41" s="111">
        <f t="shared" si="12"/>
        <v>0</v>
      </c>
      <c r="AJ41" s="111">
        <f t="shared" si="13"/>
        <v>0</v>
      </c>
      <c r="AK41" s="34">
        <f t="shared" si="14"/>
        <v>0</v>
      </c>
      <c r="AL41" s="35" t="str">
        <f t="shared" si="22"/>
        <v>НЕ ОСВ.</v>
      </c>
      <c r="AM41" s="36"/>
      <c r="AN41" s="37">
        <f t="shared" si="15"/>
        <v>0</v>
      </c>
      <c r="AO41" s="37">
        <f t="shared" si="16"/>
        <v>0</v>
      </c>
      <c r="AP41" s="37">
        <f t="shared" si="17"/>
        <v>0</v>
      </c>
      <c r="AQ41" s="37">
        <f t="shared" si="18"/>
        <v>0</v>
      </c>
      <c r="AR41" s="37">
        <f t="shared" si="19"/>
        <v>0</v>
      </c>
      <c r="AS41" s="37">
        <f t="shared" si="20"/>
        <v>0</v>
      </c>
      <c r="AT41" s="38"/>
      <c r="AU41" s="37">
        <f t="shared" si="21"/>
        <v>0</v>
      </c>
      <c r="AV41" s="38"/>
      <c r="AW41" s="38"/>
      <c r="AX41" s="38"/>
      <c r="AY41" s="38"/>
      <c r="AZ41" s="38"/>
      <c r="BA41" s="38"/>
      <c r="BB41" s="38"/>
      <c r="BC41" s="39"/>
      <c r="BD41" s="39"/>
      <c r="BE41" s="39"/>
    </row>
    <row r="42" spans="1:57" s="40" customFormat="1" ht="21" customHeight="1" hidden="1" thickBot="1" thickTop="1">
      <c r="A42" s="179">
        <v>29</v>
      </c>
      <c r="B42" s="180"/>
      <c r="C42" s="181"/>
      <c r="D42" s="181"/>
      <c r="E42" s="181"/>
      <c r="F42" s="181"/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32"/>
      <c r="W42" s="33">
        <f t="shared" si="1"/>
        <v>0</v>
      </c>
      <c r="X42" s="86">
        <f t="shared" si="2"/>
        <v>0</v>
      </c>
      <c r="Y42" s="86">
        <f t="shared" si="3"/>
        <v>0</v>
      </c>
      <c r="Z42" s="86">
        <f t="shared" si="4"/>
        <v>0</v>
      </c>
      <c r="AA42" s="86">
        <f t="shared" si="5"/>
        <v>0</v>
      </c>
      <c r="AB42" s="86">
        <f t="shared" si="6"/>
        <v>0</v>
      </c>
      <c r="AC42" s="86">
        <f t="shared" si="7"/>
        <v>0</v>
      </c>
      <c r="AD42" s="112"/>
      <c r="AE42" s="110">
        <f t="shared" si="8"/>
        <v>0</v>
      </c>
      <c r="AF42" s="111">
        <f t="shared" si="9"/>
        <v>0</v>
      </c>
      <c r="AG42" s="111">
        <f t="shared" si="10"/>
        <v>0</v>
      </c>
      <c r="AH42" s="111">
        <f t="shared" si="11"/>
        <v>0</v>
      </c>
      <c r="AI42" s="111">
        <f t="shared" si="12"/>
        <v>0</v>
      </c>
      <c r="AJ42" s="111">
        <f t="shared" si="13"/>
        <v>0</v>
      </c>
      <c r="AK42" s="34">
        <f t="shared" si="14"/>
        <v>0</v>
      </c>
      <c r="AL42" s="35" t="str">
        <f t="shared" si="22"/>
        <v>НЕ ОСВ.</v>
      </c>
      <c r="AM42" s="36"/>
      <c r="AN42" s="37">
        <f t="shared" si="15"/>
        <v>0</v>
      </c>
      <c r="AO42" s="37">
        <f t="shared" si="16"/>
        <v>0</v>
      </c>
      <c r="AP42" s="37">
        <f t="shared" si="17"/>
        <v>0</v>
      </c>
      <c r="AQ42" s="37">
        <f t="shared" si="18"/>
        <v>0</v>
      </c>
      <c r="AR42" s="37">
        <f t="shared" si="19"/>
        <v>0</v>
      </c>
      <c r="AS42" s="37">
        <f t="shared" si="20"/>
        <v>0</v>
      </c>
      <c r="AT42" s="38"/>
      <c r="AU42" s="37">
        <f t="shared" si="21"/>
        <v>0</v>
      </c>
      <c r="AV42" s="38"/>
      <c r="AW42" s="38"/>
      <c r="AX42" s="38"/>
      <c r="AY42" s="38"/>
      <c r="AZ42" s="38"/>
      <c r="BA42" s="38"/>
      <c r="BB42" s="38"/>
      <c r="BC42" s="39"/>
      <c r="BD42" s="39"/>
      <c r="BE42" s="39"/>
    </row>
    <row r="43" spans="1:57" s="40" customFormat="1" ht="21" customHeight="1" hidden="1" thickBot="1" thickTop="1">
      <c r="A43" s="179">
        <v>30</v>
      </c>
      <c r="B43" s="180"/>
      <c r="C43" s="181"/>
      <c r="D43" s="181"/>
      <c r="E43" s="181"/>
      <c r="F43" s="181"/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32"/>
      <c r="W43" s="33">
        <f t="shared" si="1"/>
        <v>0</v>
      </c>
      <c r="X43" s="86">
        <f t="shared" si="2"/>
        <v>0</v>
      </c>
      <c r="Y43" s="86">
        <f t="shared" si="3"/>
        <v>0</v>
      </c>
      <c r="Z43" s="86">
        <f t="shared" si="4"/>
        <v>0</v>
      </c>
      <c r="AA43" s="86">
        <f t="shared" si="5"/>
        <v>0</v>
      </c>
      <c r="AB43" s="86">
        <f t="shared" si="6"/>
        <v>0</v>
      </c>
      <c r="AC43" s="86">
        <f t="shared" si="7"/>
        <v>0</v>
      </c>
      <c r="AD43" s="112"/>
      <c r="AE43" s="110">
        <f t="shared" si="8"/>
        <v>0</v>
      </c>
      <c r="AF43" s="111">
        <f t="shared" si="9"/>
        <v>0</v>
      </c>
      <c r="AG43" s="111">
        <f t="shared" si="10"/>
        <v>0</v>
      </c>
      <c r="AH43" s="111">
        <f t="shared" si="11"/>
        <v>0</v>
      </c>
      <c r="AI43" s="111">
        <f t="shared" si="12"/>
        <v>0</v>
      </c>
      <c r="AJ43" s="111">
        <f t="shared" si="13"/>
        <v>0</v>
      </c>
      <c r="AK43" s="34">
        <f t="shared" si="14"/>
        <v>0</v>
      </c>
      <c r="AL43" s="35" t="str">
        <f t="shared" si="22"/>
        <v>НЕ ОСВ.</v>
      </c>
      <c r="AM43" s="36"/>
      <c r="AN43" s="37">
        <f t="shared" si="15"/>
        <v>0</v>
      </c>
      <c r="AO43" s="37">
        <f t="shared" si="16"/>
        <v>0</v>
      </c>
      <c r="AP43" s="37">
        <f t="shared" si="17"/>
        <v>0</v>
      </c>
      <c r="AQ43" s="37">
        <f t="shared" si="18"/>
        <v>0</v>
      </c>
      <c r="AR43" s="37">
        <f t="shared" si="19"/>
        <v>0</v>
      </c>
      <c r="AS43" s="37">
        <f t="shared" si="20"/>
        <v>0</v>
      </c>
      <c r="AT43" s="38"/>
      <c r="AU43" s="37">
        <f t="shared" si="21"/>
        <v>0</v>
      </c>
      <c r="AV43" s="38"/>
      <c r="AW43" s="38"/>
      <c r="AX43" s="38"/>
      <c r="AY43" s="38"/>
      <c r="AZ43" s="38"/>
      <c r="BA43" s="38"/>
      <c r="BB43" s="38"/>
      <c r="BC43" s="39"/>
      <c r="BD43" s="39"/>
      <c r="BE43" s="39"/>
    </row>
    <row r="44" spans="1:57" s="40" customFormat="1" ht="21" customHeight="1" hidden="1" thickBot="1" thickTop="1">
      <c r="A44" s="179">
        <v>31</v>
      </c>
      <c r="B44" s="180"/>
      <c r="C44" s="181"/>
      <c r="D44" s="181"/>
      <c r="E44" s="181"/>
      <c r="F44" s="181"/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32"/>
      <c r="W44" s="33">
        <f t="shared" si="1"/>
        <v>0</v>
      </c>
      <c r="X44" s="86">
        <f t="shared" si="2"/>
        <v>0</v>
      </c>
      <c r="Y44" s="86">
        <f t="shared" si="3"/>
        <v>0</v>
      </c>
      <c r="Z44" s="86">
        <f t="shared" si="4"/>
        <v>0</v>
      </c>
      <c r="AA44" s="86">
        <f t="shared" si="5"/>
        <v>0</v>
      </c>
      <c r="AB44" s="86">
        <f t="shared" si="6"/>
        <v>0</v>
      </c>
      <c r="AC44" s="86">
        <f t="shared" si="7"/>
        <v>0</v>
      </c>
      <c r="AD44" s="112"/>
      <c r="AE44" s="110">
        <f t="shared" si="8"/>
        <v>0</v>
      </c>
      <c r="AF44" s="111">
        <f t="shared" si="9"/>
        <v>0</v>
      </c>
      <c r="AG44" s="111">
        <f t="shared" si="10"/>
        <v>0</v>
      </c>
      <c r="AH44" s="111">
        <f t="shared" si="11"/>
        <v>0</v>
      </c>
      <c r="AI44" s="111">
        <f t="shared" si="12"/>
        <v>0</v>
      </c>
      <c r="AJ44" s="111">
        <f t="shared" si="13"/>
        <v>0</v>
      </c>
      <c r="AK44" s="34">
        <f t="shared" si="14"/>
        <v>0</v>
      </c>
      <c r="AL44" s="35" t="str">
        <f t="shared" si="22"/>
        <v>НЕ ОСВ.</v>
      </c>
      <c r="AM44" s="36"/>
      <c r="AN44" s="37">
        <f t="shared" si="15"/>
        <v>0</v>
      </c>
      <c r="AO44" s="37">
        <f t="shared" si="16"/>
        <v>0</v>
      </c>
      <c r="AP44" s="37">
        <f t="shared" si="17"/>
        <v>0</v>
      </c>
      <c r="AQ44" s="37">
        <f t="shared" si="18"/>
        <v>0</v>
      </c>
      <c r="AR44" s="37">
        <f t="shared" si="19"/>
        <v>0</v>
      </c>
      <c r="AS44" s="37">
        <f t="shared" si="20"/>
        <v>0</v>
      </c>
      <c r="AT44" s="38"/>
      <c r="AU44" s="37">
        <f t="shared" si="21"/>
        <v>0</v>
      </c>
      <c r="AV44" s="38"/>
      <c r="AW44" s="38"/>
      <c r="AX44" s="38"/>
      <c r="AY44" s="38"/>
      <c r="AZ44" s="38"/>
      <c r="BA44" s="38"/>
      <c r="BB44" s="38"/>
      <c r="BC44" s="39"/>
      <c r="BD44" s="39"/>
      <c r="BE44" s="39"/>
    </row>
    <row r="45" spans="1:57" s="40" customFormat="1" ht="21" customHeight="1" hidden="1" thickBot="1" thickTop="1">
      <c r="A45" s="179">
        <v>32</v>
      </c>
      <c r="B45" s="180"/>
      <c r="C45" s="181"/>
      <c r="D45" s="181"/>
      <c r="E45" s="181"/>
      <c r="F45" s="181"/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32"/>
      <c r="W45" s="33">
        <f t="shared" si="1"/>
        <v>0</v>
      </c>
      <c r="X45" s="86">
        <f t="shared" si="2"/>
        <v>0</v>
      </c>
      <c r="Y45" s="86">
        <f t="shared" si="3"/>
        <v>0</v>
      </c>
      <c r="Z45" s="86">
        <f t="shared" si="4"/>
        <v>0</v>
      </c>
      <c r="AA45" s="86">
        <f t="shared" si="5"/>
        <v>0</v>
      </c>
      <c r="AB45" s="86">
        <f t="shared" si="6"/>
        <v>0</v>
      </c>
      <c r="AC45" s="86">
        <f t="shared" si="7"/>
        <v>0</v>
      </c>
      <c r="AD45" s="112"/>
      <c r="AE45" s="110">
        <f t="shared" si="8"/>
        <v>0</v>
      </c>
      <c r="AF45" s="111">
        <f t="shared" si="9"/>
        <v>0</v>
      </c>
      <c r="AG45" s="111">
        <f t="shared" si="10"/>
        <v>0</v>
      </c>
      <c r="AH45" s="111">
        <f t="shared" si="11"/>
        <v>0</v>
      </c>
      <c r="AI45" s="111">
        <f t="shared" si="12"/>
        <v>0</v>
      </c>
      <c r="AJ45" s="111">
        <f t="shared" si="13"/>
        <v>0</v>
      </c>
      <c r="AK45" s="34">
        <f t="shared" si="14"/>
        <v>0</v>
      </c>
      <c r="AL45" s="35" t="str">
        <f t="shared" si="22"/>
        <v>НЕ ОСВ.</v>
      </c>
      <c r="AM45" s="36"/>
      <c r="AN45" s="37">
        <f t="shared" si="15"/>
        <v>0</v>
      </c>
      <c r="AO45" s="37">
        <f t="shared" si="16"/>
        <v>0</v>
      </c>
      <c r="AP45" s="37">
        <f t="shared" si="17"/>
        <v>0</v>
      </c>
      <c r="AQ45" s="37">
        <f t="shared" si="18"/>
        <v>0</v>
      </c>
      <c r="AR45" s="37">
        <f t="shared" si="19"/>
        <v>0</v>
      </c>
      <c r="AS45" s="37">
        <f t="shared" si="20"/>
        <v>0</v>
      </c>
      <c r="AT45" s="38"/>
      <c r="AU45" s="37">
        <f t="shared" si="21"/>
        <v>0</v>
      </c>
      <c r="AV45" s="38"/>
      <c r="AW45" s="38"/>
      <c r="AX45" s="38"/>
      <c r="AY45" s="38"/>
      <c r="AZ45" s="38"/>
      <c r="BA45" s="38"/>
      <c r="BB45" s="38"/>
      <c r="BC45" s="39"/>
      <c r="BD45" s="39"/>
      <c r="BE45" s="39"/>
    </row>
    <row r="46" spans="1:57" s="40" customFormat="1" ht="21" customHeight="1" hidden="1" thickBot="1" thickTop="1">
      <c r="A46" s="179">
        <v>33</v>
      </c>
      <c r="B46" s="180"/>
      <c r="C46" s="181"/>
      <c r="D46" s="181"/>
      <c r="E46" s="181"/>
      <c r="F46" s="181"/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32"/>
      <c r="W46" s="33">
        <f t="shared" si="1"/>
        <v>0</v>
      </c>
      <c r="X46" s="86">
        <f t="shared" si="2"/>
        <v>0</v>
      </c>
      <c r="Y46" s="86">
        <f t="shared" si="3"/>
        <v>0</v>
      </c>
      <c r="Z46" s="86">
        <f t="shared" si="4"/>
        <v>0</v>
      </c>
      <c r="AA46" s="86">
        <f t="shared" si="5"/>
        <v>0</v>
      </c>
      <c r="AB46" s="86">
        <f t="shared" si="6"/>
        <v>0</v>
      </c>
      <c r="AC46" s="86">
        <f t="shared" si="7"/>
        <v>0</v>
      </c>
      <c r="AD46" s="112"/>
      <c r="AE46" s="110">
        <f t="shared" si="8"/>
        <v>0</v>
      </c>
      <c r="AF46" s="111">
        <f t="shared" si="9"/>
        <v>0</v>
      </c>
      <c r="AG46" s="111">
        <f t="shared" si="10"/>
        <v>0</v>
      </c>
      <c r="AH46" s="111">
        <f t="shared" si="11"/>
        <v>0</v>
      </c>
      <c r="AI46" s="111">
        <f t="shared" si="12"/>
        <v>0</v>
      </c>
      <c r="AJ46" s="111">
        <f t="shared" si="13"/>
        <v>0</v>
      </c>
      <c r="AK46" s="34">
        <f t="shared" si="14"/>
        <v>0</v>
      </c>
      <c r="AL46" s="35" t="str">
        <f t="shared" si="22"/>
        <v>НЕ ОСВ.</v>
      </c>
      <c r="AM46" s="36"/>
      <c r="AN46" s="37">
        <f t="shared" si="15"/>
        <v>0</v>
      </c>
      <c r="AO46" s="37">
        <f t="shared" si="16"/>
        <v>0</v>
      </c>
      <c r="AP46" s="37">
        <f t="shared" si="17"/>
        <v>0</v>
      </c>
      <c r="AQ46" s="37">
        <f t="shared" si="18"/>
        <v>0</v>
      </c>
      <c r="AR46" s="37">
        <f t="shared" si="19"/>
        <v>0</v>
      </c>
      <c r="AS46" s="37">
        <f t="shared" si="20"/>
        <v>0</v>
      </c>
      <c r="AT46" s="38"/>
      <c r="AU46" s="37">
        <f t="shared" si="21"/>
        <v>0</v>
      </c>
      <c r="AV46" s="38"/>
      <c r="AW46" s="38"/>
      <c r="AX46" s="38"/>
      <c r="AY46" s="38"/>
      <c r="AZ46" s="38"/>
      <c r="BA46" s="38"/>
      <c r="BB46" s="38"/>
      <c r="BC46" s="39"/>
      <c r="BD46" s="39"/>
      <c r="BE46" s="39"/>
    </row>
    <row r="47" spans="1:57" s="40" customFormat="1" ht="21" customHeight="1" hidden="1" thickBot="1" thickTop="1">
      <c r="A47" s="179">
        <v>34</v>
      </c>
      <c r="B47" s="180"/>
      <c r="C47" s="181"/>
      <c r="D47" s="181"/>
      <c r="E47" s="181"/>
      <c r="F47" s="181"/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32"/>
      <c r="W47" s="33">
        <f t="shared" si="1"/>
        <v>0</v>
      </c>
      <c r="X47" s="86">
        <f t="shared" si="2"/>
        <v>0</v>
      </c>
      <c r="Y47" s="86">
        <f t="shared" si="3"/>
        <v>0</v>
      </c>
      <c r="Z47" s="86">
        <f t="shared" si="4"/>
        <v>0</v>
      </c>
      <c r="AA47" s="86">
        <f t="shared" si="5"/>
        <v>0</v>
      </c>
      <c r="AB47" s="86">
        <f t="shared" si="6"/>
        <v>0</v>
      </c>
      <c r="AC47" s="86">
        <f t="shared" si="7"/>
        <v>0</v>
      </c>
      <c r="AD47" s="112"/>
      <c r="AE47" s="110">
        <f t="shared" si="8"/>
        <v>0</v>
      </c>
      <c r="AF47" s="111">
        <f t="shared" si="9"/>
        <v>0</v>
      </c>
      <c r="AG47" s="111">
        <f t="shared" si="10"/>
        <v>0</v>
      </c>
      <c r="AH47" s="111">
        <f t="shared" si="11"/>
        <v>0</v>
      </c>
      <c r="AI47" s="111">
        <f t="shared" si="12"/>
        <v>0</v>
      </c>
      <c r="AJ47" s="111">
        <f t="shared" si="13"/>
        <v>0</v>
      </c>
      <c r="AK47" s="34">
        <f t="shared" si="14"/>
        <v>0</v>
      </c>
      <c r="AL47" s="35" t="str">
        <f t="shared" si="22"/>
        <v>НЕ ОСВ.</v>
      </c>
      <c r="AM47" s="36"/>
      <c r="AN47" s="37">
        <f t="shared" si="15"/>
        <v>0</v>
      </c>
      <c r="AO47" s="37">
        <f t="shared" si="16"/>
        <v>0</v>
      </c>
      <c r="AP47" s="37">
        <f t="shared" si="17"/>
        <v>0</v>
      </c>
      <c r="AQ47" s="37">
        <f t="shared" si="18"/>
        <v>0</v>
      </c>
      <c r="AR47" s="37">
        <f t="shared" si="19"/>
        <v>0</v>
      </c>
      <c r="AS47" s="37">
        <f t="shared" si="20"/>
        <v>0</v>
      </c>
      <c r="AT47" s="38"/>
      <c r="AU47" s="37">
        <f t="shared" si="21"/>
        <v>0</v>
      </c>
      <c r="AV47" s="38"/>
      <c r="AW47" s="38"/>
      <c r="AX47" s="38"/>
      <c r="AY47" s="38"/>
      <c r="AZ47" s="38"/>
      <c r="BA47" s="38"/>
      <c r="BB47" s="38"/>
      <c r="BC47" s="39"/>
      <c r="BD47" s="39"/>
      <c r="BE47" s="39"/>
    </row>
    <row r="48" spans="1:57" s="40" customFormat="1" ht="21" customHeight="1" hidden="1" thickBot="1" thickTop="1">
      <c r="A48" s="179">
        <v>35</v>
      </c>
      <c r="B48" s="180"/>
      <c r="C48" s="181"/>
      <c r="D48" s="181"/>
      <c r="E48" s="181"/>
      <c r="F48" s="181"/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32"/>
      <c r="W48" s="33">
        <f t="shared" si="1"/>
        <v>0</v>
      </c>
      <c r="X48" s="86">
        <f t="shared" si="2"/>
        <v>0</v>
      </c>
      <c r="Y48" s="86">
        <f t="shared" si="3"/>
        <v>0</v>
      </c>
      <c r="Z48" s="86">
        <f t="shared" si="4"/>
        <v>0</v>
      </c>
      <c r="AA48" s="86">
        <f t="shared" si="5"/>
        <v>0</v>
      </c>
      <c r="AB48" s="86">
        <f t="shared" si="6"/>
        <v>0</v>
      </c>
      <c r="AC48" s="86">
        <f t="shared" si="7"/>
        <v>0</v>
      </c>
      <c r="AD48" s="112"/>
      <c r="AE48" s="110">
        <f t="shared" si="8"/>
        <v>0</v>
      </c>
      <c r="AF48" s="111">
        <f t="shared" si="9"/>
        <v>0</v>
      </c>
      <c r="AG48" s="111">
        <f t="shared" si="10"/>
        <v>0</v>
      </c>
      <c r="AH48" s="111">
        <f t="shared" si="11"/>
        <v>0</v>
      </c>
      <c r="AI48" s="111">
        <f t="shared" si="12"/>
        <v>0</v>
      </c>
      <c r="AJ48" s="111">
        <f t="shared" si="13"/>
        <v>0</v>
      </c>
      <c r="AK48" s="34">
        <f t="shared" si="14"/>
        <v>0</v>
      </c>
      <c r="AL48" s="35" t="str">
        <f t="shared" si="22"/>
        <v>НЕ ОСВ.</v>
      </c>
      <c r="AM48" s="36"/>
      <c r="AN48" s="37">
        <f t="shared" si="15"/>
        <v>0</v>
      </c>
      <c r="AO48" s="37">
        <f t="shared" si="16"/>
        <v>0</v>
      </c>
      <c r="AP48" s="37">
        <f t="shared" si="17"/>
        <v>0</v>
      </c>
      <c r="AQ48" s="37">
        <f t="shared" si="18"/>
        <v>0</v>
      </c>
      <c r="AR48" s="37">
        <f t="shared" si="19"/>
        <v>0</v>
      </c>
      <c r="AS48" s="37">
        <f t="shared" si="20"/>
        <v>0</v>
      </c>
      <c r="AT48" s="38"/>
      <c r="AU48" s="37">
        <f t="shared" si="21"/>
        <v>0</v>
      </c>
      <c r="AV48" s="38"/>
      <c r="AW48" s="38"/>
      <c r="AX48" s="38"/>
      <c r="AY48" s="38"/>
      <c r="AZ48" s="38"/>
      <c r="BA48" s="38"/>
      <c r="BB48" s="38"/>
      <c r="BC48" s="39"/>
      <c r="BD48" s="39"/>
      <c r="BE48" s="39"/>
    </row>
    <row r="49" spans="1:57" s="40" customFormat="1" ht="21" customHeight="1" hidden="1" thickBot="1" thickTop="1">
      <c r="A49" s="179">
        <v>36</v>
      </c>
      <c r="B49" s="180"/>
      <c r="C49" s="181"/>
      <c r="D49" s="181"/>
      <c r="E49" s="181"/>
      <c r="F49" s="181"/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32"/>
      <c r="W49" s="33">
        <f t="shared" si="1"/>
        <v>0</v>
      </c>
      <c r="X49" s="86">
        <f t="shared" si="2"/>
        <v>0</v>
      </c>
      <c r="Y49" s="86">
        <f t="shared" si="3"/>
        <v>0</v>
      </c>
      <c r="Z49" s="86">
        <f t="shared" si="4"/>
        <v>0</v>
      </c>
      <c r="AA49" s="86">
        <f t="shared" si="5"/>
        <v>0</v>
      </c>
      <c r="AB49" s="86">
        <f t="shared" si="6"/>
        <v>0</v>
      </c>
      <c r="AC49" s="86">
        <f t="shared" si="7"/>
        <v>0</v>
      </c>
      <c r="AD49" s="112"/>
      <c r="AE49" s="110">
        <f t="shared" si="8"/>
        <v>0</v>
      </c>
      <c r="AF49" s="111">
        <f t="shared" si="9"/>
        <v>0</v>
      </c>
      <c r="AG49" s="111">
        <f t="shared" si="10"/>
        <v>0</v>
      </c>
      <c r="AH49" s="111">
        <f t="shared" si="11"/>
        <v>0</v>
      </c>
      <c r="AI49" s="111">
        <f t="shared" si="12"/>
        <v>0</v>
      </c>
      <c r="AJ49" s="111">
        <f t="shared" si="13"/>
        <v>0</v>
      </c>
      <c r="AK49" s="34">
        <f t="shared" si="14"/>
        <v>0</v>
      </c>
      <c r="AL49" s="35" t="str">
        <f t="shared" si="22"/>
        <v>НЕ ОСВ.</v>
      </c>
      <c r="AM49" s="36"/>
      <c r="AN49" s="37">
        <f t="shared" si="15"/>
        <v>0</v>
      </c>
      <c r="AO49" s="37">
        <f t="shared" si="16"/>
        <v>0</v>
      </c>
      <c r="AP49" s="37">
        <f t="shared" si="17"/>
        <v>0</v>
      </c>
      <c r="AQ49" s="37">
        <f t="shared" si="18"/>
        <v>0</v>
      </c>
      <c r="AR49" s="37">
        <f t="shared" si="19"/>
        <v>0</v>
      </c>
      <c r="AS49" s="37">
        <f t="shared" si="20"/>
        <v>0</v>
      </c>
      <c r="AT49" s="38"/>
      <c r="AU49" s="37">
        <f t="shared" si="21"/>
        <v>0</v>
      </c>
      <c r="AV49" s="38"/>
      <c r="AW49" s="38"/>
      <c r="AX49" s="38"/>
      <c r="AY49" s="38"/>
      <c r="AZ49" s="38"/>
      <c r="BA49" s="38"/>
      <c r="BB49" s="38"/>
      <c r="BC49" s="39"/>
      <c r="BD49" s="39"/>
      <c r="BE49" s="39"/>
    </row>
    <row r="50" spans="1:57" s="40" customFormat="1" ht="21" customHeight="1" hidden="1" thickBot="1" thickTop="1">
      <c r="A50" s="179">
        <v>37</v>
      </c>
      <c r="B50" s="180"/>
      <c r="C50" s="181"/>
      <c r="D50" s="181"/>
      <c r="E50" s="181"/>
      <c r="F50" s="181"/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32"/>
      <c r="W50" s="33">
        <f t="shared" si="1"/>
        <v>0</v>
      </c>
      <c r="X50" s="86">
        <f t="shared" si="2"/>
        <v>0</v>
      </c>
      <c r="Y50" s="86">
        <f t="shared" si="3"/>
        <v>0</v>
      </c>
      <c r="Z50" s="86">
        <f t="shared" si="4"/>
        <v>0</v>
      </c>
      <c r="AA50" s="86">
        <f t="shared" si="5"/>
        <v>0</v>
      </c>
      <c r="AB50" s="86">
        <f t="shared" si="6"/>
        <v>0</v>
      </c>
      <c r="AC50" s="86">
        <f t="shared" si="7"/>
        <v>0</v>
      </c>
      <c r="AD50" s="112"/>
      <c r="AE50" s="110">
        <f t="shared" si="8"/>
        <v>0</v>
      </c>
      <c r="AF50" s="111">
        <f t="shared" si="9"/>
        <v>0</v>
      </c>
      <c r="AG50" s="111">
        <f t="shared" si="10"/>
        <v>0</v>
      </c>
      <c r="AH50" s="111">
        <f t="shared" si="11"/>
        <v>0</v>
      </c>
      <c r="AI50" s="111">
        <f t="shared" si="12"/>
        <v>0</v>
      </c>
      <c r="AJ50" s="111">
        <f t="shared" si="13"/>
        <v>0</v>
      </c>
      <c r="AK50" s="34">
        <f t="shared" si="14"/>
        <v>0</v>
      </c>
      <c r="AL50" s="35" t="str">
        <f t="shared" si="22"/>
        <v>НЕ ОСВ.</v>
      </c>
      <c r="AM50" s="36"/>
      <c r="AN50" s="37">
        <f t="shared" si="15"/>
        <v>0</v>
      </c>
      <c r="AO50" s="37">
        <f t="shared" si="16"/>
        <v>0</v>
      </c>
      <c r="AP50" s="37">
        <f t="shared" si="17"/>
        <v>0</v>
      </c>
      <c r="AQ50" s="37">
        <f t="shared" si="18"/>
        <v>0</v>
      </c>
      <c r="AR50" s="37">
        <f t="shared" si="19"/>
        <v>0</v>
      </c>
      <c r="AS50" s="37">
        <f t="shared" si="20"/>
        <v>0</v>
      </c>
      <c r="AT50" s="38"/>
      <c r="AU50" s="37">
        <f t="shared" si="21"/>
        <v>0</v>
      </c>
      <c r="AV50" s="38"/>
      <c r="AW50" s="38"/>
      <c r="AX50" s="38"/>
      <c r="AY50" s="38"/>
      <c r="AZ50" s="38"/>
      <c r="BA50" s="38"/>
      <c r="BB50" s="38"/>
      <c r="BC50" s="39"/>
      <c r="BD50" s="39"/>
      <c r="BE50" s="39"/>
    </row>
    <row r="51" spans="1:57" s="40" customFormat="1" ht="21" customHeight="1" hidden="1" thickBot="1" thickTop="1">
      <c r="A51" s="179">
        <v>38</v>
      </c>
      <c r="B51" s="180"/>
      <c r="C51" s="181"/>
      <c r="D51" s="181"/>
      <c r="E51" s="181"/>
      <c r="F51" s="181"/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32"/>
      <c r="W51" s="33">
        <f t="shared" si="1"/>
        <v>0</v>
      </c>
      <c r="X51" s="86">
        <f t="shared" si="2"/>
        <v>0</v>
      </c>
      <c r="Y51" s="86">
        <f t="shared" si="3"/>
        <v>0</v>
      </c>
      <c r="Z51" s="86">
        <f t="shared" si="4"/>
        <v>0</v>
      </c>
      <c r="AA51" s="86">
        <f t="shared" si="5"/>
        <v>0</v>
      </c>
      <c r="AB51" s="86">
        <f t="shared" si="6"/>
        <v>0</v>
      </c>
      <c r="AC51" s="86">
        <f t="shared" si="7"/>
        <v>0</v>
      </c>
      <c r="AD51" s="112"/>
      <c r="AE51" s="110">
        <f t="shared" si="8"/>
        <v>0</v>
      </c>
      <c r="AF51" s="111">
        <f t="shared" si="9"/>
        <v>0</v>
      </c>
      <c r="AG51" s="111">
        <f t="shared" si="10"/>
        <v>0</v>
      </c>
      <c r="AH51" s="111">
        <f t="shared" si="11"/>
        <v>0</v>
      </c>
      <c r="AI51" s="111">
        <f t="shared" si="12"/>
        <v>0</v>
      </c>
      <c r="AJ51" s="111">
        <f t="shared" si="13"/>
        <v>0</v>
      </c>
      <c r="AK51" s="34">
        <f t="shared" si="14"/>
        <v>0</v>
      </c>
      <c r="AL51" s="35" t="str">
        <f t="shared" si="22"/>
        <v>НЕ ОСВ.</v>
      </c>
      <c r="AM51" s="36"/>
      <c r="AN51" s="37">
        <f t="shared" si="15"/>
        <v>0</v>
      </c>
      <c r="AO51" s="37">
        <f t="shared" si="16"/>
        <v>0</v>
      </c>
      <c r="AP51" s="37">
        <f t="shared" si="17"/>
        <v>0</v>
      </c>
      <c r="AQ51" s="37">
        <f t="shared" si="18"/>
        <v>0</v>
      </c>
      <c r="AR51" s="37">
        <f t="shared" si="19"/>
        <v>0</v>
      </c>
      <c r="AS51" s="37">
        <f t="shared" si="20"/>
        <v>0</v>
      </c>
      <c r="AT51" s="38"/>
      <c r="AU51" s="37">
        <f t="shared" si="21"/>
        <v>0</v>
      </c>
      <c r="AV51" s="38"/>
      <c r="AW51" s="38"/>
      <c r="AX51" s="38"/>
      <c r="AY51" s="38"/>
      <c r="AZ51" s="38"/>
      <c r="BA51" s="38"/>
      <c r="BB51" s="38"/>
      <c r="BC51" s="39"/>
      <c r="BD51" s="39"/>
      <c r="BE51" s="39"/>
    </row>
    <row r="52" spans="1:57" s="40" customFormat="1" ht="21" customHeight="1" hidden="1" thickBot="1" thickTop="1">
      <c r="A52" s="179">
        <v>39</v>
      </c>
      <c r="B52" s="180"/>
      <c r="C52" s="181"/>
      <c r="D52" s="181"/>
      <c r="E52" s="181"/>
      <c r="F52" s="181"/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32"/>
      <c r="W52" s="33">
        <f t="shared" si="1"/>
        <v>0</v>
      </c>
      <c r="X52" s="86">
        <f t="shared" si="2"/>
        <v>0</v>
      </c>
      <c r="Y52" s="86">
        <f t="shared" si="3"/>
        <v>0</v>
      </c>
      <c r="Z52" s="86">
        <f t="shared" si="4"/>
        <v>0</v>
      </c>
      <c r="AA52" s="86">
        <f t="shared" si="5"/>
        <v>0</v>
      </c>
      <c r="AB52" s="86">
        <f t="shared" si="6"/>
        <v>0</v>
      </c>
      <c r="AC52" s="86">
        <f t="shared" si="7"/>
        <v>0</v>
      </c>
      <c r="AD52" s="112"/>
      <c r="AE52" s="110">
        <f t="shared" si="8"/>
        <v>0</v>
      </c>
      <c r="AF52" s="111">
        <f t="shared" si="9"/>
        <v>0</v>
      </c>
      <c r="AG52" s="111">
        <f t="shared" si="10"/>
        <v>0</v>
      </c>
      <c r="AH52" s="111">
        <f t="shared" si="11"/>
        <v>0</v>
      </c>
      <c r="AI52" s="111">
        <f t="shared" si="12"/>
        <v>0</v>
      </c>
      <c r="AJ52" s="111">
        <f t="shared" si="13"/>
        <v>0</v>
      </c>
      <c r="AK52" s="34">
        <f t="shared" si="14"/>
        <v>0</v>
      </c>
      <c r="AL52" s="35" t="str">
        <f t="shared" si="22"/>
        <v>НЕ ОСВ.</v>
      </c>
      <c r="AM52" s="36"/>
      <c r="AN52" s="37">
        <f t="shared" si="15"/>
        <v>0</v>
      </c>
      <c r="AO52" s="37">
        <f t="shared" si="16"/>
        <v>0</v>
      </c>
      <c r="AP52" s="37">
        <f t="shared" si="17"/>
        <v>0</v>
      </c>
      <c r="AQ52" s="37">
        <f t="shared" si="18"/>
        <v>0</v>
      </c>
      <c r="AR52" s="37">
        <f t="shared" si="19"/>
        <v>0</v>
      </c>
      <c r="AS52" s="37">
        <f t="shared" si="20"/>
        <v>0</v>
      </c>
      <c r="AT52" s="38"/>
      <c r="AU52" s="37">
        <f t="shared" si="21"/>
        <v>0</v>
      </c>
      <c r="AV52" s="38"/>
      <c r="AW52" s="38"/>
      <c r="AX52" s="38"/>
      <c r="AY52" s="38"/>
      <c r="AZ52" s="38"/>
      <c r="BA52" s="38"/>
      <c r="BB52" s="38"/>
      <c r="BC52" s="39"/>
      <c r="BD52" s="39"/>
      <c r="BE52" s="39"/>
    </row>
    <row r="53" spans="1:57" s="40" customFormat="1" ht="21" customHeight="1" hidden="1" thickBot="1" thickTop="1">
      <c r="A53" s="179">
        <v>40</v>
      </c>
      <c r="B53" s="180"/>
      <c r="C53" s="181"/>
      <c r="D53" s="181"/>
      <c r="E53" s="181"/>
      <c r="F53" s="181"/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32"/>
      <c r="W53" s="33">
        <f t="shared" si="1"/>
        <v>0</v>
      </c>
      <c r="X53" s="86">
        <f t="shared" si="2"/>
        <v>0</v>
      </c>
      <c r="Y53" s="86">
        <f t="shared" si="3"/>
        <v>0</v>
      </c>
      <c r="Z53" s="86">
        <f t="shared" si="4"/>
        <v>0</v>
      </c>
      <c r="AA53" s="86">
        <f t="shared" si="5"/>
        <v>0</v>
      </c>
      <c r="AB53" s="86">
        <f t="shared" si="6"/>
        <v>0</v>
      </c>
      <c r="AC53" s="86">
        <f t="shared" si="7"/>
        <v>0</v>
      </c>
      <c r="AD53" s="112"/>
      <c r="AE53" s="110">
        <f t="shared" si="8"/>
        <v>0</v>
      </c>
      <c r="AF53" s="111">
        <f t="shared" si="9"/>
        <v>0</v>
      </c>
      <c r="AG53" s="111">
        <f t="shared" si="10"/>
        <v>0</v>
      </c>
      <c r="AH53" s="111">
        <f t="shared" si="11"/>
        <v>0</v>
      </c>
      <c r="AI53" s="111">
        <f t="shared" si="12"/>
        <v>0</v>
      </c>
      <c r="AJ53" s="111">
        <f t="shared" si="13"/>
        <v>0</v>
      </c>
      <c r="AK53" s="34">
        <f t="shared" si="14"/>
        <v>0</v>
      </c>
      <c r="AL53" s="35" t="str">
        <f t="shared" si="22"/>
        <v>НЕ ОСВ.</v>
      </c>
      <c r="AM53" s="36"/>
      <c r="AN53" s="37">
        <f t="shared" si="15"/>
        <v>0</v>
      </c>
      <c r="AO53" s="37">
        <f t="shared" si="16"/>
        <v>0</v>
      </c>
      <c r="AP53" s="37">
        <f t="shared" si="17"/>
        <v>0</v>
      </c>
      <c r="AQ53" s="37">
        <f t="shared" si="18"/>
        <v>0</v>
      </c>
      <c r="AR53" s="37">
        <f t="shared" si="19"/>
        <v>0</v>
      </c>
      <c r="AS53" s="37">
        <f t="shared" si="20"/>
        <v>0</v>
      </c>
      <c r="AT53" s="38"/>
      <c r="AU53" s="37">
        <f t="shared" si="21"/>
        <v>0</v>
      </c>
      <c r="AV53" s="38"/>
      <c r="AW53" s="38"/>
      <c r="AX53" s="38"/>
      <c r="AY53" s="38"/>
      <c r="AZ53" s="38"/>
      <c r="BA53" s="38"/>
      <c r="BB53" s="38"/>
      <c r="BC53" s="39"/>
      <c r="BD53" s="39"/>
      <c r="BE53" s="39"/>
    </row>
    <row r="54" spans="1:57" s="49" customFormat="1" ht="7.5" customHeight="1" thickTop="1">
      <c r="A54" s="41"/>
      <c r="B54" s="41"/>
      <c r="C54" s="42"/>
      <c r="D54" s="42"/>
      <c r="E54" s="43"/>
      <c r="F54" s="43"/>
      <c r="G54" s="43">
        <f>SUM(G14:G53)</f>
        <v>2</v>
      </c>
      <c r="H54" s="43">
        <f aca="true" t="shared" si="23" ref="H54:U54">SUM(H14:H53)</f>
        <v>2</v>
      </c>
      <c r="I54" s="43">
        <f t="shared" si="23"/>
        <v>1</v>
      </c>
      <c r="J54" s="43">
        <f t="shared" si="23"/>
        <v>1</v>
      </c>
      <c r="K54" s="43">
        <f t="shared" si="23"/>
        <v>2</v>
      </c>
      <c r="L54" s="43">
        <f t="shared" si="23"/>
        <v>2</v>
      </c>
      <c r="M54" s="43">
        <f t="shared" si="23"/>
        <v>2</v>
      </c>
      <c r="N54" s="43">
        <f t="shared" si="23"/>
        <v>1</v>
      </c>
      <c r="O54" s="43">
        <f t="shared" si="23"/>
        <v>2</v>
      </c>
      <c r="P54" s="43">
        <f t="shared" si="23"/>
        <v>1</v>
      </c>
      <c r="Q54" s="43">
        <f t="shared" si="23"/>
        <v>2</v>
      </c>
      <c r="R54" s="43">
        <f t="shared" si="23"/>
        <v>4</v>
      </c>
      <c r="S54" s="43">
        <f t="shared" si="23"/>
        <v>4</v>
      </c>
      <c r="T54" s="43">
        <f t="shared" si="23"/>
        <v>4</v>
      </c>
      <c r="U54" s="43">
        <f t="shared" si="23"/>
        <v>2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5"/>
      <c r="AL54" s="45"/>
      <c r="AM54" s="46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8"/>
      <c r="BD54" s="48"/>
      <c r="BE54" s="48"/>
    </row>
    <row r="55" spans="1:57" s="49" customFormat="1" ht="16.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1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8"/>
      <c r="BD55" s="48"/>
      <c r="BE55" s="48"/>
    </row>
    <row r="56" spans="1:57" s="49" customFormat="1" ht="21" customHeight="1">
      <c r="A56" s="190" t="s">
        <v>47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42"/>
      <c r="AE56" s="142"/>
      <c r="AF56" s="142"/>
      <c r="AG56" s="142"/>
      <c r="AH56" s="142"/>
      <c r="AI56" s="142"/>
      <c r="AJ56" s="142"/>
      <c r="AK56" s="142"/>
      <c r="AL56" s="142"/>
      <c r="AM56" s="52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8"/>
      <c r="BD56" s="48"/>
      <c r="BE56" s="48"/>
    </row>
    <row r="57" spans="1:57" s="26" customFormat="1" ht="17.25" customHeight="1" thickBot="1">
      <c r="A57" s="204" t="s">
        <v>24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54">
        <f>L8</f>
        <v>2</v>
      </c>
      <c r="S57" s="53"/>
      <c r="T57" s="53"/>
      <c r="U57" s="53"/>
      <c r="V57" s="55"/>
      <c r="W57" s="54"/>
      <c r="X57" s="201"/>
      <c r="Y57" s="201"/>
      <c r="Z57" s="201"/>
      <c r="AA57" s="201"/>
      <c r="AB57" s="201"/>
      <c r="AC57" s="201"/>
      <c r="AD57" s="130"/>
      <c r="AE57" s="130"/>
      <c r="AF57" s="130"/>
      <c r="AG57" s="130"/>
      <c r="AH57" s="130"/>
      <c r="AI57" s="130"/>
      <c r="AJ57" s="130"/>
      <c r="AK57" s="130"/>
      <c r="AL57" s="130"/>
      <c r="AM57" s="56"/>
      <c r="AN57" s="4"/>
      <c r="AO57" s="4"/>
      <c r="AP57" s="4"/>
      <c r="AQ57" s="4"/>
      <c r="AR57" s="4"/>
      <c r="AS57" s="4"/>
      <c r="AT57" s="4"/>
      <c r="AU57" s="57"/>
      <c r="AV57" s="57"/>
      <c r="AW57" s="57"/>
      <c r="AX57" s="57"/>
      <c r="AY57" s="57"/>
      <c r="AZ57" s="57"/>
      <c r="BA57" s="57"/>
      <c r="BB57" s="4"/>
      <c r="BC57" s="5"/>
      <c r="BD57" s="5"/>
      <c r="BE57" s="5"/>
    </row>
    <row r="58" spans="1:57" s="63" customFormat="1" ht="21" customHeight="1" thickBot="1" thickTop="1">
      <c r="A58" s="198"/>
      <c r="B58" s="199"/>
      <c r="C58" s="160" t="str">
        <f>K6</f>
        <v>274</v>
      </c>
      <c r="D58" s="161"/>
      <c r="E58" s="161"/>
      <c r="F58" s="162"/>
      <c r="G58" s="124">
        <f>G54/$L$8</f>
        <v>1</v>
      </c>
      <c r="H58" s="124">
        <f aca="true" t="shared" si="24" ref="H58:P58">H54/$L$8</f>
        <v>1</v>
      </c>
      <c r="I58" s="124">
        <f t="shared" si="24"/>
        <v>0.5</v>
      </c>
      <c r="J58" s="124">
        <f t="shared" si="24"/>
        <v>0.5</v>
      </c>
      <c r="K58" s="124">
        <f t="shared" si="24"/>
        <v>1</v>
      </c>
      <c r="L58" s="124">
        <f t="shared" si="24"/>
        <v>1</v>
      </c>
      <c r="M58" s="124">
        <f t="shared" si="24"/>
        <v>1</v>
      </c>
      <c r="N58" s="124">
        <f t="shared" si="24"/>
        <v>0.5</v>
      </c>
      <c r="O58" s="124">
        <f t="shared" si="24"/>
        <v>1</v>
      </c>
      <c r="P58" s="124">
        <f t="shared" si="24"/>
        <v>0.5</v>
      </c>
      <c r="Q58" s="124">
        <f>Q54/(2*$L$8)</f>
        <v>0.5</v>
      </c>
      <c r="R58" s="124">
        <f>R54/(2*$L$8)</f>
        <v>1</v>
      </c>
      <c r="S58" s="124">
        <f>S54/(2*$L$8)</f>
        <v>1</v>
      </c>
      <c r="T58" s="124">
        <f>T54/(2*$L$8)</f>
        <v>1</v>
      </c>
      <c r="U58" s="124">
        <f>U54/(2*$L$8)</f>
        <v>0.5</v>
      </c>
      <c r="V58" s="58"/>
      <c r="W58" s="125">
        <f>SUM(W14:W53)/L8</f>
        <v>16</v>
      </c>
      <c r="X58" s="131">
        <f aca="true" t="shared" si="25" ref="X58:AC58">AN58</f>
        <v>1</v>
      </c>
      <c r="Y58" s="131">
        <f t="shared" si="25"/>
        <v>0.5</v>
      </c>
      <c r="Z58" s="131">
        <f t="shared" si="25"/>
        <v>1</v>
      </c>
      <c r="AA58" s="131">
        <f t="shared" si="25"/>
        <v>1</v>
      </c>
      <c r="AB58" s="132">
        <f t="shared" si="25"/>
        <v>1</v>
      </c>
      <c r="AC58" s="133">
        <f t="shared" si="25"/>
        <v>1</v>
      </c>
      <c r="AD58" s="112"/>
      <c r="AE58" s="143">
        <f>SUM(AN63:AP63)</f>
        <v>1</v>
      </c>
      <c r="AF58" s="144" t="str">
        <f>IF(AE58&gt;=50%,"ОСВ.","НЕ ОСВ.")</f>
        <v>ОСВ.</v>
      </c>
      <c r="AG58" s="112"/>
      <c r="AH58" s="112"/>
      <c r="AI58" s="112"/>
      <c r="AJ58" s="112"/>
      <c r="AK58" s="112"/>
      <c r="AL58" s="120"/>
      <c r="AM58" s="56"/>
      <c r="AN58" s="59">
        <f aca="true" t="shared" si="26" ref="AN58:AS58">SUM(AN14:AN53)/$L$8</f>
        <v>1</v>
      </c>
      <c r="AO58" s="59">
        <f t="shared" si="26"/>
        <v>0.5</v>
      </c>
      <c r="AP58" s="59">
        <f t="shared" si="26"/>
        <v>1</v>
      </c>
      <c r="AQ58" s="59">
        <f t="shared" si="26"/>
        <v>1</v>
      </c>
      <c r="AR58" s="59">
        <f t="shared" si="26"/>
        <v>1</v>
      </c>
      <c r="AS58" s="59">
        <f t="shared" si="26"/>
        <v>1</v>
      </c>
      <c r="AT58" s="60"/>
      <c r="AU58" s="108"/>
      <c r="AV58" s="108"/>
      <c r="AW58" s="108"/>
      <c r="AX58" s="108"/>
      <c r="AY58" s="108"/>
      <c r="AZ58" s="108"/>
      <c r="BA58" s="108"/>
      <c r="BB58" s="60"/>
      <c r="BC58" s="62"/>
      <c r="BD58" s="62"/>
      <c r="BE58" s="62"/>
    </row>
    <row r="59" spans="1:57" s="67" customFormat="1" ht="12.75" customHeight="1" thickBot="1" thickTop="1">
      <c r="A59" s="200" t="s">
        <v>29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129"/>
      <c r="AE59" s="129"/>
      <c r="AF59" s="129"/>
      <c r="AG59" s="129"/>
      <c r="AH59" s="129"/>
      <c r="AI59" s="129"/>
      <c r="AJ59" s="129"/>
      <c r="AK59" s="129"/>
      <c r="AL59" s="129"/>
      <c r="AM59" s="56"/>
      <c r="AN59" s="64"/>
      <c r="AO59" s="64"/>
      <c r="AP59" s="64"/>
      <c r="AQ59" s="64"/>
      <c r="AR59" s="64"/>
      <c r="AS59" s="64"/>
      <c r="AT59" s="65"/>
      <c r="AU59" s="65"/>
      <c r="AV59" s="65"/>
      <c r="AW59" s="65"/>
      <c r="AX59" s="65"/>
      <c r="AY59" s="65"/>
      <c r="AZ59" s="65"/>
      <c r="BA59" s="65"/>
      <c r="BB59" s="65"/>
      <c r="BC59" s="66"/>
      <c r="BD59" s="66"/>
      <c r="BE59" s="66"/>
    </row>
    <row r="60" spans="1:57" s="26" customFormat="1" ht="21" customHeight="1" thickBot="1" thickTop="1">
      <c r="A60" s="206" t="s">
        <v>25</v>
      </c>
      <c r="B60" s="207"/>
      <c r="C60" s="207"/>
      <c r="D60" s="207"/>
      <c r="E60" s="207"/>
      <c r="F60" s="208"/>
      <c r="G60" s="126">
        <f>40-(40-L8)-G62</f>
        <v>0</v>
      </c>
      <c r="H60" s="126">
        <f>40-(40-L8)-H62</f>
        <v>0</v>
      </c>
      <c r="I60" s="126">
        <f>40-(40-L8)-I62</f>
        <v>1</v>
      </c>
      <c r="J60" s="126">
        <f>40-(40-L8)-J62</f>
        <v>1</v>
      </c>
      <c r="K60" s="126">
        <f>40-(40-L8)-K62</f>
        <v>0</v>
      </c>
      <c r="L60" s="126">
        <f>40-(40-L8)-L62</f>
        <v>0</v>
      </c>
      <c r="M60" s="126">
        <f>40-(40-L8)-M62</f>
        <v>0</v>
      </c>
      <c r="N60" s="126">
        <f>40-(40-L8)-N62</f>
        <v>1</v>
      </c>
      <c r="O60" s="126">
        <f>40-(40-L8)-O62</f>
        <v>0</v>
      </c>
      <c r="P60" s="126">
        <f>40-(40-L8)-P62</f>
        <v>1</v>
      </c>
      <c r="Q60" s="126">
        <f>40-(40-$L$8)-Q62</f>
        <v>1</v>
      </c>
      <c r="R60" s="126">
        <f>40-(40-$L$8)-R62</f>
        <v>0</v>
      </c>
      <c r="S60" s="126">
        <f>40-(40-$L$8)-S62</f>
        <v>0</v>
      </c>
      <c r="T60" s="126">
        <f>40-(40-$L$8)-T62</f>
        <v>0</v>
      </c>
      <c r="U60" s="127">
        <f>40-(40-$L$8)-U62</f>
        <v>1</v>
      </c>
      <c r="V60" s="69"/>
      <c r="W60" s="212"/>
      <c r="X60" s="128">
        <f aca="true" t="shared" si="27" ref="X60:AC60">40-(40-$L$8)-X62</f>
        <v>0</v>
      </c>
      <c r="Y60" s="128">
        <f t="shared" si="27"/>
        <v>1</v>
      </c>
      <c r="Z60" s="128">
        <f t="shared" si="27"/>
        <v>0</v>
      </c>
      <c r="AA60" s="128">
        <f t="shared" si="27"/>
        <v>0</v>
      </c>
      <c r="AB60" s="128">
        <f t="shared" si="27"/>
        <v>0</v>
      </c>
      <c r="AC60" s="135">
        <f t="shared" si="27"/>
        <v>0</v>
      </c>
      <c r="AD60" s="115"/>
      <c r="AE60" s="191" t="s">
        <v>45</v>
      </c>
      <c r="AF60" s="192"/>
      <c r="AG60" s="115"/>
      <c r="AH60" s="115"/>
      <c r="AI60" s="115"/>
      <c r="AJ60" s="115"/>
      <c r="AK60" s="115"/>
      <c r="AL60" s="214"/>
      <c r="AM60" s="56"/>
      <c r="AN60" s="37">
        <f aca="true" t="shared" si="28" ref="AN60:AS60">SUM(AN14:AN53)</f>
        <v>2</v>
      </c>
      <c r="AO60" s="37">
        <f t="shared" si="28"/>
        <v>1</v>
      </c>
      <c r="AP60" s="37">
        <f t="shared" si="28"/>
        <v>2</v>
      </c>
      <c r="AQ60" s="37">
        <f t="shared" si="28"/>
        <v>2</v>
      </c>
      <c r="AR60" s="37">
        <f t="shared" si="28"/>
        <v>2</v>
      </c>
      <c r="AS60" s="37">
        <f t="shared" si="28"/>
        <v>2</v>
      </c>
      <c r="AT60" s="4"/>
      <c r="AU60" s="4"/>
      <c r="AV60" s="4"/>
      <c r="AW60" s="4"/>
      <c r="AX60" s="4"/>
      <c r="AY60" s="4"/>
      <c r="AZ60" s="4"/>
      <c r="BA60" s="4"/>
      <c r="BB60" s="4"/>
      <c r="BC60" s="5"/>
      <c r="BD60" s="5"/>
      <c r="BE60" s="5"/>
    </row>
    <row r="61" spans="1:57" s="26" customFormat="1" ht="21" customHeight="1" thickBot="1" thickTop="1">
      <c r="A61" s="209"/>
      <c r="B61" s="210"/>
      <c r="C61" s="210"/>
      <c r="D61" s="210"/>
      <c r="E61" s="210"/>
      <c r="F61" s="211"/>
      <c r="G61" s="70">
        <f>G60/L8</f>
        <v>0</v>
      </c>
      <c r="H61" s="70">
        <f>H60/$L$8</f>
        <v>0</v>
      </c>
      <c r="I61" s="70">
        <f>I60/L8</f>
        <v>0.5</v>
      </c>
      <c r="J61" s="70">
        <f>J60/L8</f>
        <v>0.5</v>
      </c>
      <c r="K61" s="70">
        <f>K60/L8</f>
        <v>0</v>
      </c>
      <c r="L61" s="70">
        <f>L60/L8</f>
        <v>0</v>
      </c>
      <c r="M61" s="70">
        <f>M60/L8</f>
        <v>0</v>
      </c>
      <c r="N61" s="70">
        <f>N60/L8</f>
        <v>0.5</v>
      </c>
      <c r="O61" s="70">
        <f>O60/L8</f>
        <v>0</v>
      </c>
      <c r="P61" s="70">
        <f>P60/L8</f>
        <v>0.5</v>
      </c>
      <c r="Q61" s="70">
        <f>Q60/$L$8</f>
        <v>0.5</v>
      </c>
      <c r="R61" s="70">
        <f>R60/$L$8</f>
        <v>0</v>
      </c>
      <c r="S61" s="70">
        <f>S60/$L$8</f>
        <v>0</v>
      </c>
      <c r="T61" s="70">
        <f>T60/$L$8</f>
        <v>0</v>
      </c>
      <c r="U61" s="71">
        <f>U60/$L$8</f>
        <v>0.5</v>
      </c>
      <c r="V61" s="72"/>
      <c r="W61" s="212"/>
      <c r="X61" s="106">
        <f aca="true" t="shared" si="29" ref="X61:AC61">X60/$L$8</f>
        <v>0</v>
      </c>
      <c r="Y61" s="106">
        <f t="shared" si="29"/>
        <v>0.5</v>
      </c>
      <c r="Z61" s="106">
        <f t="shared" si="29"/>
        <v>0</v>
      </c>
      <c r="AA61" s="106">
        <f t="shared" si="29"/>
        <v>0</v>
      </c>
      <c r="AB61" s="114">
        <f t="shared" si="29"/>
        <v>0</v>
      </c>
      <c r="AC61" s="134">
        <f t="shared" si="29"/>
        <v>0</v>
      </c>
      <c r="AD61" s="122"/>
      <c r="AE61" s="191"/>
      <c r="AF61" s="192"/>
      <c r="AG61" s="116"/>
      <c r="AH61" s="116"/>
      <c r="AI61" s="116"/>
      <c r="AJ61" s="116"/>
      <c r="AK61" s="117"/>
      <c r="AL61" s="214"/>
      <c r="AM61" s="73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5"/>
      <c r="BD61" s="5"/>
      <c r="BE61" s="5"/>
    </row>
    <row r="62" spans="1:57" s="26" customFormat="1" ht="21" customHeight="1" thickTop="1">
      <c r="A62" s="218" t="s">
        <v>26</v>
      </c>
      <c r="B62" s="219"/>
      <c r="C62" s="219"/>
      <c r="D62" s="219"/>
      <c r="E62" s="219"/>
      <c r="F62" s="220"/>
      <c r="G62" s="68">
        <f aca="true" t="shared" si="30" ref="G62:P62">SUMIF(G14:G53,"=1",G14:G53)</f>
        <v>2</v>
      </c>
      <c r="H62" s="68">
        <f t="shared" si="30"/>
        <v>2</v>
      </c>
      <c r="I62" s="68">
        <f t="shared" si="30"/>
        <v>1</v>
      </c>
      <c r="J62" s="68">
        <f t="shared" si="30"/>
        <v>1</v>
      </c>
      <c r="K62" s="68">
        <f t="shared" si="30"/>
        <v>2</v>
      </c>
      <c r="L62" s="68">
        <f t="shared" si="30"/>
        <v>2</v>
      </c>
      <c r="M62" s="68">
        <f t="shared" si="30"/>
        <v>2</v>
      </c>
      <c r="N62" s="68">
        <f t="shared" si="30"/>
        <v>1</v>
      </c>
      <c r="O62" s="68">
        <f t="shared" si="30"/>
        <v>2</v>
      </c>
      <c r="P62" s="68">
        <f t="shared" si="30"/>
        <v>1</v>
      </c>
      <c r="Q62" s="74">
        <f>SUMIF(Q14:Q53,2,Q14:Q53)/2</f>
        <v>1</v>
      </c>
      <c r="R62" s="74">
        <f>SUMIF(R14:R53,2,R14:R53)/2</f>
        <v>2</v>
      </c>
      <c r="S62" s="74">
        <f>SUMIF(S14:S53,2,S14:S53)/2</f>
        <v>2</v>
      </c>
      <c r="T62" s="74">
        <f>SUMIF(T14:T53,2,T14:T53)/2</f>
        <v>2</v>
      </c>
      <c r="U62" s="75">
        <f>SUMIF(U14:U53,2,U14:U53)/2</f>
        <v>1</v>
      </c>
      <c r="V62" s="69"/>
      <c r="W62" s="212"/>
      <c r="X62" s="137">
        <f aca="true" t="shared" si="31" ref="X62:AC62">SUM(AN14:AN53)</f>
        <v>2</v>
      </c>
      <c r="Y62" s="137">
        <f t="shared" si="31"/>
        <v>1</v>
      </c>
      <c r="Z62" s="137">
        <f t="shared" si="31"/>
        <v>2</v>
      </c>
      <c r="AA62" s="137">
        <f t="shared" si="31"/>
        <v>2</v>
      </c>
      <c r="AB62" s="138">
        <f t="shared" si="31"/>
        <v>2</v>
      </c>
      <c r="AC62" s="139">
        <f t="shared" si="31"/>
        <v>2</v>
      </c>
      <c r="AD62" s="123"/>
      <c r="AE62" s="193" t="s">
        <v>46</v>
      </c>
      <c r="AF62" s="194"/>
      <c r="AG62" s="118"/>
      <c r="AH62" s="118"/>
      <c r="AI62" s="118"/>
      <c r="AJ62" s="118"/>
      <c r="AK62" s="118"/>
      <c r="AL62" s="197"/>
      <c r="AM62" s="76"/>
      <c r="AN62" s="57">
        <v>6</v>
      </c>
      <c r="AO62" s="57">
        <v>5</v>
      </c>
      <c r="AP62" s="57">
        <v>4</v>
      </c>
      <c r="AQ62" s="57">
        <v>3</v>
      </c>
      <c r="AR62" s="57">
        <v>2</v>
      </c>
      <c r="AS62" s="57">
        <v>1</v>
      </c>
      <c r="AT62" s="57"/>
      <c r="AU62" s="57">
        <v>0</v>
      </c>
      <c r="AV62" s="4"/>
      <c r="AW62" s="4"/>
      <c r="AX62" s="4"/>
      <c r="AY62" s="4"/>
      <c r="AZ62" s="4"/>
      <c r="BA62" s="4"/>
      <c r="BB62" s="4"/>
      <c r="BC62" s="5"/>
      <c r="BD62" s="5"/>
      <c r="BE62" s="5"/>
    </row>
    <row r="63" spans="1:57" s="26" customFormat="1" ht="21" customHeight="1" thickBot="1">
      <c r="A63" s="221"/>
      <c r="B63" s="222"/>
      <c r="C63" s="222"/>
      <c r="D63" s="222"/>
      <c r="E63" s="222"/>
      <c r="F63" s="223"/>
      <c r="G63" s="77">
        <f aca="true" t="shared" si="32" ref="G63:P63">G62/$L$8</f>
        <v>1</v>
      </c>
      <c r="H63" s="77">
        <f t="shared" si="32"/>
        <v>1</v>
      </c>
      <c r="I63" s="77">
        <f t="shared" si="32"/>
        <v>0.5</v>
      </c>
      <c r="J63" s="77">
        <f t="shared" si="32"/>
        <v>0.5</v>
      </c>
      <c r="K63" s="77">
        <f t="shared" si="32"/>
        <v>1</v>
      </c>
      <c r="L63" s="77">
        <f t="shared" si="32"/>
        <v>1</v>
      </c>
      <c r="M63" s="77">
        <f t="shared" si="32"/>
        <v>1</v>
      </c>
      <c r="N63" s="77">
        <f t="shared" si="32"/>
        <v>0.5</v>
      </c>
      <c r="O63" s="77">
        <f t="shared" si="32"/>
        <v>1</v>
      </c>
      <c r="P63" s="77">
        <f t="shared" si="32"/>
        <v>0.5</v>
      </c>
      <c r="Q63" s="77">
        <f>Q62/$L$8</f>
        <v>0.5</v>
      </c>
      <c r="R63" s="77">
        <f>R62/$L$8</f>
        <v>1</v>
      </c>
      <c r="S63" s="77">
        <f>S62/$L$8</f>
        <v>1</v>
      </c>
      <c r="T63" s="77">
        <f>T62/$L$8</f>
        <v>1</v>
      </c>
      <c r="U63" s="78">
        <f>U62/$L$8</f>
        <v>0.5</v>
      </c>
      <c r="V63" s="72"/>
      <c r="W63" s="213"/>
      <c r="X63" s="140">
        <f aca="true" t="shared" si="33" ref="X63:AC63">X62/$L$8</f>
        <v>1</v>
      </c>
      <c r="Y63" s="140">
        <f t="shared" si="33"/>
        <v>0.5</v>
      </c>
      <c r="Z63" s="140">
        <f t="shared" si="33"/>
        <v>1</v>
      </c>
      <c r="AA63" s="140">
        <f t="shared" si="33"/>
        <v>1</v>
      </c>
      <c r="AB63" s="141">
        <f t="shared" si="33"/>
        <v>1</v>
      </c>
      <c r="AC63" s="140">
        <f t="shared" si="33"/>
        <v>1</v>
      </c>
      <c r="AD63" s="121"/>
      <c r="AE63" s="195"/>
      <c r="AF63" s="196"/>
      <c r="AG63" s="119"/>
      <c r="AH63" s="119"/>
      <c r="AI63" s="119"/>
      <c r="AJ63" s="119"/>
      <c r="AK63" s="119"/>
      <c r="AL63" s="197"/>
      <c r="AM63" s="76"/>
      <c r="AN63" s="61">
        <f>COUNTIF($AU$14:$AU$53,6)/$L$8</f>
        <v>0.5</v>
      </c>
      <c r="AO63" s="61">
        <f>COUNTIF($AU$14:$AU$53,5)/$L$8</f>
        <v>0.5</v>
      </c>
      <c r="AP63" s="61">
        <f>COUNTIF($AU$14:$AU$53,4)/$L$8</f>
        <v>0</v>
      </c>
      <c r="AQ63" s="61">
        <f>COUNTIF($AU$14:$AU$53,3)/$L$8</f>
        <v>0</v>
      </c>
      <c r="AR63" s="61">
        <f>COUNTIF($AU$14:$AU$53,2)/$L$8</f>
        <v>0</v>
      </c>
      <c r="AS63" s="61">
        <f>COUNTIF($AU$14:$AU$53,1)/$L$8</f>
        <v>0</v>
      </c>
      <c r="AT63" s="108"/>
      <c r="AU63" s="61">
        <f>($L$8-COUNTIF(AU14:AU53,"=6")-COUNTIF(AU14:AU53,"=5")-COUNTIF(AU14:AU53,"=4")-COUNTIF(AU14:AU53,"=3")-COUNTIF(AU14:AU53,"=2")-COUNTIF(AU14:AU53,"=1"))/$L$8</f>
        <v>0</v>
      </c>
      <c r="AV63" s="4"/>
      <c r="AW63" s="4"/>
      <c r="AX63" s="4"/>
      <c r="AY63" s="4"/>
      <c r="AZ63" s="4"/>
      <c r="BA63" s="4"/>
      <c r="BB63" s="4"/>
      <c r="BC63" s="5"/>
      <c r="BD63" s="5"/>
      <c r="BE63" s="5"/>
    </row>
    <row r="64" spans="7:36" ht="5.25" customHeight="1" thickBot="1" thickTop="1">
      <c r="G64" s="80"/>
      <c r="H64" s="80"/>
      <c r="I64" s="80"/>
      <c r="J64" s="80"/>
      <c r="K64" s="81"/>
      <c r="L64" s="81"/>
      <c r="M64" s="81"/>
      <c r="N64" s="81"/>
      <c r="O64" s="82"/>
      <c r="P64" s="82"/>
      <c r="Q64" s="82"/>
      <c r="R64" s="82"/>
      <c r="S64" s="82"/>
      <c r="T64" s="82"/>
      <c r="U64" s="82"/>
      <c r="V64" s="83"/>
      <c r="W64" s="83"/>
      <c r="X64" s="50"/>
      <c r="Y64" s="50"/>
      <c r="Z64" s="50"/>
      <c r="AA64" s="50"/>
      <c r="AB64" s="51"/>
      <c r="AC64" s="51"/>
      <c r="AD64" s="51"/>
      <c r="AE64" s="50"/>
      <c r="AF64" s="50"/>
      <c r="AG64" s="50"/>
      <c r="AH64" s="50"/>
      <c r="AI64" s="51"/>
      <c r="AJ64" s="51"/>
    </row>
    <row r="65" spans="7:57" s="26" customFormat="1" ht="21" customHeight="1" thickBot="1" thickTop="1">
      <c r="G65" s="215" t="s">
        <v>41</v>
      </c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7"/>
      <c r="V65" s="84"/>
      <c r="W65" s="136">
        <f>SUM(AQ63:AS63)+AU63</f>
        <v>0</v>
      </c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5"/>
      <c r="AL65" s="85"/>
      <c r="AM65" s="85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5"/>
      <c r="BD65" s="5"/>
      <c r="BE65" s="5"/>
    </row>
    <row r="66" ht="12" customHeight="1" thickTop="1"/>
    <row r="67" spans="1:17" ht="21" customHeight="1">
      <c r="A67" s="202" t="s">
        <v>27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3" t="s">
        <v>39</v>
      </c>
      <c r="O67" s="203"/>
      <c r="P67" s="203"/>
      <c r="Q67" s="203"/>
    </row>
  </sheetData>
  <sheetProtection/>
  <protectedRanges>
    <protectedRange sqref="G6 P8 O6:P6 C16:F53" name="Диапазон1"/>
    <protectedRange sqref="G16:U53" name="Диапазон1_1_1"/>
    <protectedRange sqref="C14:F15" name="Диапазон1_1"/>
    <protectedRange sqref="G14:U15" name="Диапазон1_1_1_1"/>
  </protectedRanges>
  <mergeCells count="149">
    <mergeCell ref="X4:AC5"/>
    <mergeCell ref="AK4:AK13"/>
    <mergeCell ref="AE4:AJ5"/>
    <mergeCell ref="AE6:AJ11"/>
    <mergeCell ref="AE12:AE13"/>
    <mergeCell ref="AF12:AF13"/>
    <mergeCell ref="AG12:AG13"/>
    <mergeCell ref="AH12:AH13"/>
    <mergeCell ref="AR12:AR13"/>
    <mergeCell ref="AS12:AS13"/>
    <mergeCell ref="R12:R13"/>
    <mergeCell ref="S12:S13"/>
    <mergeCell ref="T12:T13"/>
    <mergeCell ref="U12:U13"/>
    <mergeCell ref="AB12:AB13"/>
    <mergeCell ref="AC12:AC13"/>
    <mergeCell ref="AQ12:AQ13"/>
    <mergeCell ref="AO12:AO13"/>
    <mergeCell ref="A67:M67"/>
    <mergeCell ref="N67:Q67"/>
    <mergeCell ref="A57:Q57"/>
    <mergeCell ref="A60:F61"/>
    <mergeCell ref="W60:W63"/>
    <mergeCell ref="AL60:AL61"/>
    <mergeCell ref="G65:U65"/>
    <mergeCell ref="A62:F63"/>
    <mergeCell ref="A56:AC56"/>
    <mergeCell ref="AE60:AF61"/>
    <mergeCell ref="AE62:AF63"/>
    <mergeCell ref="AL62:AL63"/>
    <mergeCell ref="A58:B58"/>
    <mergeCell ref="C50:F50"/>
    <mergeCell ref="A59:AC59"/>
    <mergeCell ref="X57:AC57"/>
    <mergeCell ref="A53:B53"/>
    <mergeCell ref="C53:F53"/>
    <mergeCell ref="A46:B46"/>
    <mergeCell ref="C46:F46"/>
    <mergeCell ref="A49:B49"/>
    <mergeCell ref="AN12:AN13"/>
    <mergeCell ref="A52:B52"/>
    <mergeCell ref="C52:F52"/>
    <mergeCell ref="A44:B44"/>
    <mergeCell ref="C44:F44"/>
    <mergeCell ref="A45:B45"/>
    <mergeCell ref="C45:F45"/>
    <mergeCell ref="A50:B50"/>
    <mergeCell ref="A47:B47"/>
    <mergeCell ref="C47:F47"/>
    <mergeCell ref="A48:B48"/>
    <mergeCell ref="C48:F48"/>
    <mergeCell ref="A51:B51"/>
    <mergeCell ref="C51:F51"/>
    <mergeCell ref="C49:F49"/>
    <mergeCell ref="A36:B36"/>
    <mergeCell ref="C36:F36"/>
    <mergeCell ref="A43:B43"/>
    <mergeCell ref="C43:F43"/>
    <mergeCell ref="A38:B38"/>
    <mergeCell ref="C38:F38"/>
    <mergeCell ref="A39:B39"/>
    <mergeCell ref="C39:F39"/>
    <mergeCell ref="A37:B37"/>
    <mergeCell ref="C37:F37"/>
    <mergeCell ref="A42:B42"/>
    <mergeCell ref="C42:F42"/>
    <mergeCell ref="A34:B34"/>
    <mergeCell ref="C34:F34"/>
    <mergeCell ref="A35:B35"/>
    <mergeCell ref="C35:F35"/>
    <mergeCell ref="A40:B40"/>
    <mergeCell ref="C40:F40"/>
    <mergeCell ref="A41:B41"/>
    <mergeCell ref="C41:F41"/>
    <mergeCell ref="A26:B26"/>
    <mergeCell ref="C26:F26"/>
    <mergeCell ref="A27:B27"/>
    <mergeCell ref="C27:F27"/>
    <mergeCell ref="A28:B28"/>
    <mergeCell ref="C28:F28"/>
    <mergeCell ref="A29:B29"/>
    <mergeCell ref="C29:F29"/>
    <mergeCell ref="A32:B32"/>
    <mergeCell ref="C32:F32"/>
    <mergeCell ref="A33:B33"/>
    <mergeCell ref="C33:F33"/>
    <mergeCell ref="A30:B30"/>
    <mergeCell ref="C30:F30"/>
    <mergeCell ref="A31:B31"/>
    <mergeCell ref="C31:F31"/>
    <mergeCell ref="A24:B24"/>
    <mergeCell ref="C24:F24"/>
    <mergeCell ref="A18:B18"/>
    <mergeCell ref="C18:F18"/>
    <mergeCell ref="A25:B25"/>
    <mergeCell ref="C25:F25"/>
    <mergeCell ref="A20:B20"/>
    <mergeCell ref="C20:F20"/>
    <mergeCell ref="A21:B21"/>
    <mergeCell ref="C21:F21"/>
    <mergeCell ref="A19:B19"/>
    <mergeCell ref="C19:F19"/>
    <mergeCell ref="A23:B23"/>
    <mergeCell ref="C23:F23"/>
    <mergeCell ref="A22:B22"/>
    <mergeCell ref="C22:F22"/>
    <mergeCell ref="A14:B14"/>
    <mergeCell ref="C14:F14"/>
    <mergeCell ref="A15:B15"/>
    <mergeCell ref="C15:F15"/>
    <mergeCell ref="A16:B16"/>
    <mergeCell ref="C16:F16"/>
    <mergeCell ref="A17:B17"/>
    <mergeCell ref="C17:F17"/>
    <mergeCell ref="Z12:Z13"/>
    <mergeCell ref="A12:B13"/>
    <mergeCell ref="C12:F13"/>
    <mergeCell ref="G12:G13"/>
    <mergeCell ref="H12:H13"/>
    <mergeCell ref="I12:I13"/>
    <mergeCell ref="J12:J13"/>
    <mergeCell ref="M12:M13"/>
    <mergeCell ref="AL4:AL13"/>
    <mergeCell ref="C4:Q4"/>
    <mergeCell ref="A2:AL2"/>
    <mergeCell ref="A3:AL3"/>
    <mergeCell ref="C6:F6"/>
    <mergeCell ref="I6:J6"/>
    <mergeCell ref="M6:N6"/>
    <mergeCell ref="N12:N13"/>
    <mergeCell ref="AI12:AI13"/>
    <mergeCell ref="AJ12:AJ13"/>
    <mergeCell ref="AN4:AS11"/>
    <mergeCell ref="C58:F58"/>
    <mergeCell ref="K12:K13"/>
    <mergeCell ref="L12:L13"/>
    <mergeCell ref="W4:W13"/>
    <mergeCell ref="AA12:AA13"/>
    <mergeCell ref="O12:O13"/>
    <mergeCell ref="P12:P13"/>
    <mergeCell ref="AP12:AP13"/>
    <mergeCell ref="C11:U11"/>
    <mergeCell ref="M8:O9"/>
    <mergeCell ref="O6:P6"/>
    <mergeCell ref="X6:AC11"/>
    <mergeCell ref="C8:K8"/>
    <mergeCell ref="Q12:Q13"/>
    <mergeCell ref="X12:X13"/>
    <mergeCell ref="Y12:Y13"/>
  </mergeCells>
  <conditionalFormatting sqref="V62:V63">
    <cfRule type="cellIs" priority="67" dxfId="38" operator="greaterThan">
      <formula>0</formula>
    </cfRule>
  </conditionalFormatting>
  <conditionalFormatting sqref="V60:V61">
    <cfRule type="cellIs" priority="66" dxfId="34" operator="greaterThan">
      <formula>0</formula>
    </cfRule>
  </conditionalFormatting>
  <conditionalFormatting sqref="V60:V63">
    <cfRule type="cellIs" priority="65" dxfId="43" operator="equal">
      <formula>0</formula>
    </cfRule>
  </conditionalFormatting>
  <conditionalFormatting sqref="AM57:AM62 AM14:AM53">
    <cfRule type="cellIs" priority="62" dxfId="43" operator="equal">
      <formula>0</formula>
    </cfRule>
    <cfRule type="cellIs" priority="63" dxfId="38" operator="between">
      <formula>3</formula>
      <formula>5</formula>
    </cfRule>
    <cfRule type="cellIs" priority="64" dxfId="34" operator="equal">
      <formula>2</formula>
    </cfRule>
  </conditionalFormatting>
  <conditionalFormatting sqref="V14:V53 C14:F53">
    <cfRule type="cellIs" priority="61" dxfId="6" operator="lessThan">
      <formula>0</formula>
    </cfRule>
  </conditionalFormatting>
  <conditionalFormatting sqref="V61">
    <cfRule type="cellIs" priority="59" dxfId="34" operator="greaterThan">
      <formula>0</formula>
    </cfRule>
    <cfRule type="cellIs" priority="60" dxfId="34" operator="greaterThan">
      <formula>0</formula>
    </cfRule>
  </conditionalFormatting>
  <conditionalFormatting sqref="AB61:AD63 Z62:AA63 X61:Y63 Y61:AD61 Z63:AD63">
    <cfRule type="cellIs" priority="58" dxfId="44" operator="equal">
      <formula>0</formula>
    </cfRule>
  </conditionalFormatting>
  <conditionalFormatting sqref="X14:AC53 AE14:AJ53">
    <cfRule type="cellIs" priority="56" dxfId="8" operator="greaterThanOrEqual">
      <formula>0.5</formula>
    </cfRule>
    <cfRule type="cellIs" priority="57" dxfId="7" operator="lessThan">
      <formula>0.5</formula>
    </cfRule>
  </conditionalFormatting>
  <conditionalFormatting sqref="AK14:AK53">
    <cfRule type="cellIs" priority="53" dxfId="44" operator="lessThanOrEqual">
      <formula>0</formula>
    </cfRule>
    <cfRule type="cellIs" priority="54" dxfId="8" operator="greaterThanOrEqual">
      <formula>0.65</formula>
    </cfRule>
    <cfRule type="cellIs" priority="55" dxfId="28" operator="lessThan">
      <formula>0.65</formula>
    </cfRule>
  </conditionalFormatting>
  <conditionalFormatting sqref="AL58 AL14:AL53">
    <cfRule type="cellIs" priority="51" dxfId="7" operator="equal">
      <formula>"НЕ ОСВ."</formula>
    </cfRule>
    <cfRule type="cellIs" priority="52" dxfId="8" operator="equal">
      <formula>"ОСВ."</formula>
    </cfRule>
  </conditionalFormatting>
  <conditionalFormatting sqref="W14:W53">
    <cfRule type="cellIs" priority="50" dxfId="43" operator="lessThanOrEqual">
      <formula>0</formula>
    </cfRule>
  </conditionalFormatting>
  <conditionalFormatting sqref="X58:AC58">
    <cfRule type="cellIs" priority="40" dxfId="7" operator="lessThan">
      <formula>0.5</formula>
    </cfRule>
    <cfRule type="cellIs" priority="41" dxfId="8" operator="greaterThanOrEqual">
      <formula>0.5</formula>
    </cfRule>
  </conditionalFormatting>
  <conditionalFormatting sqref="G60:U61">
    <cfRule type="cellIs" priority="36" dxfId="44" operator="equal">
      <formula>0</formula>
    </cfRule>
    <cfRule type="cellIs" priority="37" dxfId="7" operator="notEqual">
      <formula>0</formula>
    </cfRule>
  </conditionalFormatting>
  <conditionalFormatting sqref="G62:U62">
    <cfRule type="cellIs" priority="34" dxfId="44" operator="equal">
      <formula>0</formula>
    </cfRule>
    <cfRule type="cellIs" priority="35" dxfId="8" operator="notEqual">
      <formula>0</formula>
    </cfRule>
  </conditionalFormatting>
  <conditionalFormatting sqref="Q14:U53">
    <cfRule type="cellIs" priority="46" dxfId="1" operator="equal">
      <formula>2</formula>
    </cfRule>
    <cfRule type="cellIs" priority="47" dxfId="1" operator="equal">
      <formula>0</formula>
    </cfRule>
    <cfRule type="cellIs" priority="48" dxfId="0" operator="notEqual">
      <formula>2</formula>
    </cfRule>
    <cfRule type="cellIs" priority="49" dxfId="0" operator="notEqual">
      <formula>0</formula>
    </cfRule>
  </conditionalFormatting>
  <conditionalFormatting sqref="G14:P53">
    <cfRule type="cellIs" priority="21" dxfId="1" operator="equal">
      <formula>1</formula>
    </cfRule>
    <cfRule type="cellIs" priority="22" dxfId="1" operator="equal">
      <formula>0</formula>
    </cfRule>
    <cfRule type="cellIs" priority="23" dxfId="0" operator="notEqual">
      <formula>1</formula>
    </cfRule>
    <cfRule type="cellIs" priority="25" dxfId="45" operator="notEqual">
      <formula>0</formula>
    </cfRule>
  </conditionalFormatting>
  <conditionalFormatting sqref="W65">
    <cfRule type="cellIs" priority="14" dxfId="8" operator="lessThan" stopIfTrue="1">
      <formula>50</formula>
    </cfRule>
    <cfRule type="cellIs" priority="20" dxfId="46" operator="greaterThan" stopIfTrue="1">
      <formula>0.5</formula>
    </cfRule>
  </conditionalFormatting>
  <conditionalFormatting sqref="AF58">
    <cfRule type="cellIs" priority="12" dxfId="7" operator="equal">
      <formula>"НЕ ОСВ."</formula>
    </cfRule>
    <cfRule type="cellIs" priority="13" dxfId="8" operator="equal">
      <formula>"ОСВ."</formula>
    </cfRule>
  </conditionalFormatting>
  <conditionalFormatting sqref="AE58">
    <cfRule type="cellIs" priority="10" dxfId="8" operator="greaterThanOrEqual">
      <formula>50%</formula>
    </cfRule>
    <cfRule type="cellIs" priority="11" dxfId="7" operator="lessThan">
      <formula>50%</formula>
    </cfRule>
  </conditionalFormatting>
  <conditionalFormatting sqref="C14:F15">
    <cfRule type="cellIs" priority="9" dxfId="6" operator="lessThan">
      <formula>0</formula>
    </cfRule>
  </conditionalFormatting>
  <conditionalFormatting sqref="Q14:U15">
    <cfRule type="cellIs" priority="5" dxfId="1" operator="equal">
      <formula>2</formula>
    </cfRule>
    <cfRule type="cellIs" priority="6" dxfId="1" operator="equal">
      <formula>0</formula>
    </cfRule>
    <cfRule type="cellIs" priority="7" dxfId="0" operator="notEqual">
      <formula>2</formula>
    </cfRule>
    <cfRule type="cellIs" priority="8" dxfId="0" operator="notEqual">
      <formula>0</formula>
    </cfRule>
  </conditionalFormatting>
  <conditionalFormatting sqref="G14:P15">
    <cfRule type="cellIs" priority="1" dxfId="1" operator="equal">
      <formula>1</formula>
    </cfRule>
    <cfRule type="cellIs" priority="2" dxfId="1" operator="equal">
      <formula>0</formula>
    </cfRule>
    <cfRule type="cellIs" priority="3" dxfId="0" operator="notEqual">
      <formula>1</formula>
    </cfRule>
    <cfRule type="cellIs" priority="4" dxfId="45" operator="notEqual">
      <formula>0</formula>
    </cfRule>
  </conditionalFormatting>
  <dataValidations count="1">
    <dataValidation type="whole" allowBlank="1" showInputMessage="1" showErrorMessage="1" sqref="G14:P53">
      <formula1>0</formula1>
      <formula2>1</formula2>
    </dataValidation>
  </dataValidations>
  <hyperlinks>
    <hyperlink ref="N67" r:id="rId1" display="cno-tver@yandex.ru"/>
  </hyperlinks>
  <printOptions/>
  <pageMargins left="0.5118110236220472" right="0.31496062992125984" top="0.4330708661417323" bottom="0.4330708661417323" header="0" footer="0"/>
  <pageSetup horizontalDpi="600" verticalDpi="600" orientation="landscape" paperSize="9" scale="74" r:id="rId2"/>
  <headerFooter>
    <oddFooter>&amp;CТверская область, 2013&amp;R
&amp;P из &amp;N</oddFooter>
  </headerFooter>
  <rowBreaks count="1" manualBreakCount="1">
    <brk id="3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ЦДО</dc:creator>
  <cp:keywords/>
  <dc:description/>
  <cp:lastModifiedBy>admin</cp:lastModifiedBy>
  <cp:lastPrinted>2013-04-26T11:26:49Z</cp:lastPrinted>
  <dcterms:created xsi:type="dcterms:W3CDTF">2011-05-19T08:55:16Z</dcterms:created>
  <dcterms:modified xsi:type="dcterms:W3CDTF">2013-05-21T12:50:30Z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